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9440" windowHeight="4785" tabRatio="906" activeTab="0"/>
  </bookViews>
  <sheets>
    <sheet name="MRT_IT" sheetId="1" r:id="rId1"/>
    <sheet name="MRT_Eng " sheetId="2" r:id="rId2"/>
    <sheet name="MRT_Arch" sheetId="3" r:id="rId3"/>
    <sheet name="MRT_All" sheetId="4" r:id="rId4"/>
  </sheets>
  <definedNames>
    <definedName name="_xlnm.Print_Area" localSheetId="3">'MRT_All'!$A$1:$U$130</definedName>
    <definedName name="_xlnm.Print_Area" localSheetId="2">'MRT_Arch'!$A$1:$U$58</definedName>
    <definedName name="_xlnm.Print_Area" localSheetId="1">'MRT_Eng '!$A$1:$U$106</definedName>
    <definedName name="_xlnm.Print_Area" localSheetId="0">'MRT_IT'!$A$1:$U$46</definedName>
    <definedName name="_xlnm.Print_Titles" localSheetId="2">'MRT_Arch'!$1:$8</definedName>
    <definedName name="_xlnm.Print_Titles" localSheetId="1">'MRT_Eng '!$1:$8</definedName>
  </definedNames>
  <calcPr fullCalcOnLoad="1"/>
</workbook>
</file>

<file path=xl/sharedStrings.xml><?xml version="1.0" encoding="utf-8"?>
<sst xmlns="http://schemas.openxmlformats.org/spreadsheetml/2006/main" count="2096" uniqueCount="303">
  <si>
    <t>Source</t>
  </si>
  <si>
    <t>Recurrent</t>
  </si>
  <si>
    <t>Capital</t>
  </si>
  <si>
    <t>Names of the Researcher/s</t>
  </si>
  <si>
    <t>University</t>
  </si>
  <si>
    <t xml:space="preserve">Specify the Beneficiary </t>
  </si>
  <si>
    <t>Faculty</t>
  </si>
  <si>
    <t>Type of Activity / Project</t>
  </si>
  <si>
    <t xml:space="preserve">Granted Period of the Activity/ Project </t>
  </si>
  <si>
    <t>University Research Fund</t>
  </si>
  <si>
    <t>NCAS</t>
  </si>
  <si>
    <t>UOM</t>
  </si>
  <si>
    <t>Research Allowance</t>
  </si>
  <si>
    <t>University Grant Commission Commission</t>
  </si>
  <si>
    <t>University Small Research Grant</t>
  </si>
  <si>
    <t>National Construction Association of Sri Lanka (NCASL)</t>
  </si>
  <si>
    <t>HETC Scholarship</t>
  </si>
  <si>
    <t>University Research grant</t>
  </si>
  <si>
    <t>University Research Grant</t>
  </si>
  <si>
    <t>An examination of impacts of resettlement on livelihood and social relations in Sri Lanka</t>
  </si>
  <si>
    <t>An examination of formal and informal methods of housing finance adopted by the women-headed households in post-war period in Sri Lanka</t>
  </si>
  <si>
    <t>Developing an Urban Management Performance Assessment criterion for municipalities of Sri Lanka</t>
  </si>
  <si>
    <t xml:space="preserve">Semiotic Analytic of Design cognition in vernacular profiling of Sri Lanka  </t>
  </si>
  <si>
    <t>Current Trends of Socio-economic and built form transformations of Jaffna City, Sri Lanka</t>
  </si>
  <si>
    <t>The Key Factors affecting the competency in value addition to gem and jewellery in Sri Lanka</t>
  </si>
  <si>
    <t>A Planning approach to integrate climate change adaptation into CIty Development Plans of coastal urban areas of Sri Lanka</t>
  </si>
  <si>
    <t>An assessment of the validity of 'Metronamica', fot the study of the interaction between the landuse pattern and the transportation system in Metro Colombo Area</t>
  </si>
  <si>
    <t>An Examination of the Impacts of Resettlement on Livelihood and Social Relations in Sri Lanka Context</t>
  </si>
  <si>
    <t>The Impact of Rupee Devaluation and Fuel Price Increase in Sri Lankan Construction Industry</t>
  </si>
  <si>
    <t>Developing an Urban management performance assessment criterion for Municipality in Sri Lanka</t>
  </si>
  <si>
    <t>Fashion Design for the Emerging Creative Economy of Sri Lanka</t>
  </si>
  <si>
    <t>Developing an urban Management performance assesstment criterion for municipalities in  Sri Lanka</t>
  </si>
  <si>
    <t>A Study of the changing activity patterns within the localities of the city of Colombo with Space Syntax</t>
  </si>
  <si>
    <t>2013-2014</t>
  </si>
  <si>
    <t>2012-2013</t>
  </si>
  <si>
    <t>2011-2013</t>
  </si>
  <si>
    <t>2013-2015</t>
  </si>
  <si>
    <t>2012-2016</t>
  </si>
  <si>
    <t>Amarawickrama L S</t>
  </si>
  <si>
    <t>M.K.Dissanayake</t>
  </si>
  <si>
    <t>K. W. J. P. Wijesundara</t>
  </si>
  <si>
    <t>K.K.G.I.C. Samarasekara</t>
  </si>
  <si>
    <t>Mr. AB Jayasinghe</t>
  </si>
  <si>
    <t>Mrs. CC Abeynayake</t>
  </si>
  <si>
    <t>RMSR Rathnayake</t>
  </si>
  <si>
    <t>N.G.Fernando</t>
  </si>
  <si>
    <t>E. J. Warusavitharana</t>
  </si>
  <si>
    <t>Meetiyagoda T L M</t>
  </si>
  <si>
    <t>R.J.Senanayake</t>
  </si>
  <si>
    <t>Ranasinghe, T.K.G.P</t>
  </si>
  <si>
    <t>WMA Bandara</t>
  </si>
  <si>
    <t>NRC</t>
  </si>
  <si>
    <t>Atrenta Inc.</t>
  </si>
  <si>
    <t>NBRO</t>
  </si>
  <si>
    <t>Holcim</t>
  </si>
  <si>
    <t>HETC
(partly)</t>
  </si>
  <si>
    <t>NSF</t>
  </si>
  <si>
    <t>Dialog Axiata PLC</t>
  </si>
  <si>
    <t>PUCSL</t>
  </si>
  <si>
    <t>HETC</t>
  </si>
  <si>
    <t>DMC- Sri Lanka</t>
  </si>
  <si>
    <t>National Science
Foundation (NSF)</t>
  </si>
  <si>
    <t>UGC</t>
  </si>
  <si>
    <t>Loughborough University</t>
  </si>
  <si>
    <t>NSF/SRC</t>
  </si>
  <si>
    <t>URG</t>
  </si>
  <si>
    <t>MSc Course</t>
  </si>
  <si>
    <t>MSc course</t>
  </si>
  <si>
    <t>DIMO</t>
  </si>
  <si>
    <t xml:space="preserve">Holcim Lanka </t>
  </si>
  <si>
    <t>Ministry of Industry</t>
  </si>
  <si>
    <t>NOMA
Sustainable MSc</t>
  </si>
  <si>
    <t>NOMA Sustainable MSc</t>
  </si>
  <si>
    <t>University of Manitoba, Canada</t>
  </si>
  <si>
    <t>IBM</t>
  </si>
  <si>
    <t>LKNIC</t>
  </si>
  <si>
    <t>Machine Vision Based Expressway Surveillance</t>
  </si>
  <si>
    <t xml:space="preserve">Generalized Vision Processor </t>
  </si>
  <si>
    <t>Building performance of sandwich panels made out of building debris and stabilized earth</t>
  </si>
  <si>
    <t>Structural design of sandwich panels made out of building debris and stabilized earth</t>
  </si>
  <si>
    <t>Nanoparticles in High Volume Fly Ash Mixes</t>
  </si>
  <si>
    <t>Business innovations as a priority: building a culture of innovations in developing Sri Lanka</t>
  </si>
  <si>
    <t>Multipurpose Self-Configurable Indoor Wireless Sensor Network for Green Buildings</t>
  </si>
  <si>
    <t>iMoni 2.0</t>
  </si>
  <si>
    <t>A Sensor Network for Monitoring Coastal and Marine Ecosystems</t>
  </si>
  <si>
    <t xml:space="preserve">Generation Cost Optimization through a Network Stability Study </t>
  </si>
  <si>
    <t>Development of National Guidelines for Seismic Analysis of Building (Engineered) in Sri Lanka</t>
  </si>
  <si>
    <t>Medical device development for commercialization</t>
  </si>
  <si>
    <t>PhD research-Reinforcing of natural rubber latex film with fine particle filler</t>
  </si>
  <si>
    <t>Performance enhancement of novel temperature sensor: THERMONO</t>
  </si>
  <si>
    <t>Development of a Prototype of an Anthropomorphic Transhumeral Prosthetic Arm for Upper-Arm Amputees</t>
  </si>
  <si>
    <t>Design and Development of an Experimental Microgrid Test-bed</t>
  </si>
  <si>
    <t>Reinforcement of Natural rubber Latex Films with Fine Particle fillers</t>
  </si>
  <si>
    <t>Evaluation of suitability of of Hydrophilic Polymers in Preparing Low Protein Natural Rubber Latex</t>
  </si>
  <si>
    <t>An Inviscid Model for optimizing flapping motion parameters in biplane configuration</t>
  </si>
  <si>
    <t xml:space="preserve">Enabling the transition from product provider to service provider: An empirical investigation in the Sri Lankan apparel industry </t>
  </si>
  <si>
    <t>Development of Assistive Robotic Limbs</t>
  </si>
  <si>
    <t>Alternative power supply options for safe shutdown of Lakvijaya power plant in a total blackout</t>
  </si>
  <si>
    <t>Options for re-burning bottom ash at Lakvijaya coal power plant</t>
  </si>
  <si>
    <t>Reliability Improvements in 33kV Distribution Lines in the Coastal Belt</t>
  </si>
  <si>
    <t xml:space="preserve">Reliability Analysis and Improvement of Turbine side of Lakvijaya Power Plant                                                                     Power Plant
</t>
  </si>
  <si>
    <t xml:space="preserve">Reliability Analysis and Improvement of Boiler side of LakvijayaPower Plant                                   
</t>
  </si>
  <si>
    <t>Time based pricing model for distribution utilities in Sri Lanka</t>
  </si>
  <si>
    <t>Potential and Feasibility study for cogeneration from diesel engine 
    based power plants in Sri Lanka</t>
  </si>
  <si>
    <t>Network Stability Study in the Transmission Network of Sri Lanka</t>
  </si>
  <si>
    <t>3-Dimensional Spatial Channel Model for Multistory Indoor Environments</t>
  </si>
  <si>
    <t xml:space="preserve">DIMO Transport Safety Research Project </t>
  </si>
  <si>
    <t>Study on thermal properties of early age concrete</t>
  </si>
  <si>
    <t>Machine Vision Based Intelligent Surveillance System for Expressways</t>
  </si>
  <si>
    <t>Multiple Vehicle Tracking Along an Expressway Using Multiple Calibrated Cameras</t>
  </si>
  <si>
    <t>Motor Learning And Rehabilitation Arm for Stroke Patients</t>
  </si>
  <si>
    <t>Improve a Geo Textile Weaving Machine Project</t>
  </si>
  <si>
    <t>A framework developed using ergonomic principles and modified PMTS to increase the ability of physically disabled population to work in industry</t>
  </si>
  <si>
    <t>Modelling of Volatile Organic Components in the Urban Air sheds of Sri Lanka</t>
  </si>
  <si>
    <t>Effect of drying temperature on the composition of hydro distilled cinnamon bark oil</t>
  </si>
  <si>
    <t>Comparison of suitability of different binding materials in briquette forming</t>
  </si>
  <si>
    <t>Monitoring power system rotor angle stability using synchronized phasor measurements</t>
  </si>
  <si>
    <t>Performance Analysis using Machine
Learning</t>
  </si>
  <si>
    <t>Detection of Phishing Using Web Server Logs</t>
  </si>
  <si>
    <t>2013-2016</t>
  </si>
  <si>
    <t>2012-2015</t>
  </si>
  <si>
    <t>2011-2014</t>
  </si>
  <si>
    <t>2008-2013</t>
  </si>
  <si>
    <t>2010-2013</t>
  </si>
  <si>
    <t>2012-2014</t>
  </si>
  <si>
    <t>2010-2014</t>
  </si>
  <si>
    <t>Dr. KTMU Hemapala</t>
  </si>
  <si>
    <t>Ranathunga L.</t>
  </si>
  <si>
    <t>Efficient Depiction of Video for Semantic Retrieval Applications by Dimensionality Reduction of Visual Feature Space</t>
  </si>
  <si>
    <t xml:space="preserve">Nature Studies as a Metaphor to Design Teaching 
</t>
  </si>
  <si>
    <t xml:space="preserve">Conversion of Sri Lankan lro Ore in to High Quality Pellets to be usesd in Iron Making 
</t>
  </si>
  <si>
    <t xml:space="preserve">Intelligent Landscape Design - Plants for a purpose 
</t>
  </si>
  <si>
    <t xml:space="preserve">Evaluating Suitable Soil Stabilization Methods for Local Road Construction Industry 
</t>
  </si>
  <si>
    <t xml:space="preserve">Investigations on Coastal Geomorphological Changes 
</t>
  </si>
  <si>
    <t xml:space="preserve">Effect of Micro-Climate on Indoor air Quality 
</t>
  </si>
  <si>
    <t xml:space="preserve">Design and Development of Dye- Sensitized Organic Semi-Conductor Based Photoelectric System Utilizing Nanotechnology for Low Cost and Efficient Conversion of Solar Energy to Electricity 
</t>
  </si>
  <si>
    <t>Effect of connection conditions on steel structure</t>
  </si>
  <si>
    <t xml:space="preserve">Fabrication and characterization of ceramic/polymer nanocomposite for tissue engineering applications using locally derived chitosan  
</t>
  </si>
  <si>
    <t>An Alternative Model for the Spatial structure of Local Government in Sri Lanka</t>
  </si>
  <si>
    <t xml:space="preserve">Tsunami Risk Assessment for Early Warning &amp; Impact Mitigation  
</t>
  </si>
  <si>
    <t xml:space="preserve">Economic feasibility of heavy minerals in the south western and  north eastern ofnshore and offshore regions of Sri Lanka. 
</t>
  </si>
  <si>
    <t xml:space="preserve">A sustainable solution to problems encountered in management of oil and grease from food industry, hotel and restaurant wastewater. 
</t>
  </si>
  <si>
    <t xml:space="preserve">The effect of indoor air quality, thermal comfort and building planning aspect on 
sick building syndrome. 
</t>
  </si>
  <si>
    <t xml:space="preserve">Enhance the energy utilization by integration of distributed generation through Micro Grid concept. 
</t>
  </si>
  <si>
    <t xml:space="preserve">Integrated Transport Network Planning for Urban Areas. 
</t>
  </si>
  <si>
    <t xml:space="preserve">Controlling of a Trans- humeral Prosthetic Arm in Accordance with Human Motion Intention. 
</t>
  </si>
  <si>
    <t xml:space="preserve">Improvement of the Mechanical Properties of Aluminum 6063 T5 Extradates by Varying the Aging Condition &amp; Additives Cost Effectively. 
</t>
  </si>
  <si>
    <t xml:space="preserve">Environmental Assessment of Paddy Parboiling Process by Life  Cycle Assessment (LCA) methodology. 
</t>
  </si>
  <si>
    <t xml:space="preserve">Modeling of Reactive Distillation for Acetic Acid Esterification 
</t>
  </si>
  <si>
    <t xml:space="preserve">Optimization of Sri Lankan Underground Graphite mining methods, from a 
view point of Rock Mechanics and Cost. 
</t>
  </si>
  <si>
    <t xml:space="preserve">Study on heavy metal adsorption by chitosan biopolymer 
</t>
  </si>
  <si>
    <t xml:space="preserve">A Smart Meter for Next Generation Energy Efficient Smart Grid Systems  Design and implementation. 
</t>
  </si>
  <si>
    <t xml:space="preserve">Introducing a Low Cost Brick to the Construction Industry in the Tropical Climatic Conditions establish Sustainability within the context. 
</t>
  </si>
  <si>
    <t xml:space="preserve">Using Artificial intelligence technologies to improve green roof's energy performance and water performance and water performance through an optimized irrigation strategy. 
</t>
  </si>
  <si>
    <t xml:space="preserve">Improvement of roof slabs in tropical climatic conditions 
</t>
  </si>
  <si>
    <t>Energy potential of Juvasive plant species in Sri Lanka</t>
  </si>
  <si>
    <t xml:space="preserve">Modeling and optimization of the wood chips application technology in place of wood logs in tea drying in tea industry. 
</t>
  </si>
  <si>
    <t xml:space="preserve">Climate Change Impacts on Urban Water Quality in Sri Lanka. 
</t>
  </si>
  <si>
    <t xml:space="preserve">Modeling the groundwater pollution scenarios and their impacts due to landfill leachate at Karadiyana. 
</t>
  </si>
  <si>
    <t xml:space="preserve">Conversion of Conventional Machine Tools to Use Cryogenic Cooling for Sri Lankan Die and Mould Making Industry 
</t>
  </si>
  <si>
    <t xml:space="preserve">The current trends of socio- economic and built form Transformations of Jaffna City, Sri Lanka. 
</t>
  </si>
  <si>
    <t>Developing of correlation between sick building syndrome with elevation and micro climate</t>
  </si>
  <si>
    <t>Developing of Mechanistic Empirical Pavement Design for Tropical Countries</t>
  </si>
  <si>
    <t>Computational tool to model and simulate solar assissted Organic Rankine Cycle (ORC) with thermal energy storage</t>
  </si>
  <si>
    <t>Enhancing physical properties of recycled aggregates with rice husk ash- cement mixture and studying the effects of batching method on concrete properties.</t>
  </si>
  <si>
    <t>Performance of CFRP strengthened concrete members under exposure to tropical climate</t>
  </si>
  <si>
    <t>Design and Simulation of Electrostatic Micro Actuator with Piezoresistive Force Sensor for Micro/Nano Manipulation Systems</t>
  </si>
  <si>
    <t>Vision Aided Task Planning and control of a Trans- humeral Robotic Prosthetic Arm</t>
  </si>
  <si>
    <t>An Inviscid Model for optimizing flapping motion parameters in biplane configurations</t>
  </si>
  <si>
    <t>Experimental mapping of air pollutants incidence in urban buildings with non - industrial indoor environments: A case of Colombo, Sri Lanka</t>
  </si>
  <si>
    <t>Unmanned Aerial vehicle with Real- time Aerial Surveillance and Telemetry</t>
  </si>
  <si>
    <t xml:space="preserve">Study and construction of a standing wave type Thermo-acoustic refrigerator </t>
  </si>
  <si>
    <t>Developing a natural acoustic barrier for urban areas</t>
  </si>
  <si>
    <t>Reinforcement of carboxylated acrylonitrile–butadiene rubber latex films by surface modified fillers.</t>
  </si>
  <si>
    <t xml:space="preserve">Modeling, Analyzing and Implementing of a Disturbance observer based and PID Friction compensator for a given DC motor. </t>
  </si>
  <si>
    <t>Mr. AHR Rathnasooriya</t>
  </si>
  <si>
    <t>Dr. MAW Kumara</t>
  </si>
  <si>
    <t>Prof. (Mrs.) C Jayasinghe</t>
  </si>
  <si>
    <t>Archt. Arosh Gamage</t>
  </si>
  <si>
    <t>Dr. RGNS Munasinghe</t>
  </si>
  <si>
    <t>Ms. Shiranee Balasuriya</t>
  </si>
  <si>
    <t>Prof. AAP de Alwis</t>
  </si>
  <si>
    <t>Dr. K Baskaran</t>
  </si>
  <si>
    <t>Dr. (Mrs.) BMWPK Amarasinghe</t>
  </si>
  <si>
    <t>Dr. WK Mampearachchi</t>
  </si>
  <si>
    <t>Dr. SU Adikari</t>
  </si>
  <si>
    <t>Dr. RU Halwathura</t>
  </si>
  <si>
    <t>Dr. JN Munasinghe</t>
  </si>
  <si>
    <t>Prof. SSL Hettiarachchi</t>
  </si>
  <si>
    <t>Dr. NP Ratnayake</t>
  </si>
  <si>
    <t>Prof. (Mrs.) N Ratnayake</t>
  </si>
  <si>
    <t>Prof. AS Kumarage</t>
  </si>
  <si>
    <t>Dr. RARC Gopura</t>
  </si>
  <si>
    <t>Dr. GIP de Silva</t>
  </si>
  <si>
    <t>Dr.(Ms.) MY Gunasekara</t>
  </si>
  <si>
    <t>Prof. PGR Dharmaratne</t>
  </si>
  <si>
    <t>Dr. DP Chandima</t>
  </si>
  <si>
    <t>Dr. AGBP Jayasekara</t>
  </si>
  <si>
    <t>Dr. M Narayana</t>
  </si>
  <si>
    <t>Dr. (Mrs.) SCS Karunaratne</t>
  </si>
  <si>
    <t>Dr. HKG Punchihewa</t>
  </si>
  <si>
    <t>Dr. Janaka Wijesundara</t>
  </si>
  <si>
    <t>Prof. KKCK Perera</t>
  </si>
  <si>
    <t>Dr. (Mrs.)Shiromi Karunaratne</t>
  </si>
  <si>
    <t>Dr. (Mrs.) JCPH Gamage</t>
  </si>
  <si>
    <t>Dr. YWR Amarasinghe</t>
  </si>
  <si>
    <t>Dr. WK Wimalsiri</t>
  </si>
  <si>
    <t>Plnr. AL Susantha</t>
  </si>
  <si>
    <t>Dr. Jagath Munasinghe</t>
  </si>
  <si>
    <t>Dr. (Mrs.) Indrika Rajapaksha</t>
  </si>
  <si>
    <t>Dr.  (Mrs.) EN de Silva</t>
  </si>
  <si>
    <t xml:space="preserve">Prof. SR Munasinghe </t>
  </si>
  <si>
    <t>Ms. WMND Ranasinghe</t>
  </si>
  <si>
    <t>Dr. HMR Premasiri</t>
  </si>
  <si>
    <t>Dr. (Ms.) H Pathirana</t>
  </si>
  <si>
    <t>Dr. (Mrs.)  NMVK Liyanage</t>
  </si>
  <si>
    <t>Dr. AM Harsha S Abeykoon</t>
  </si>
  <si>
    <t>2009-2014</t>
  </si>
  <si>
    <t>2009-2013</t>
  </si>
  <si>
    <t>2009-2015</t>
  </si>
  <si>
    <t>2012-</t>
  </si>
  <si>
    <t>SRC</t>
  </si>
  <si>
    <t xml:space="preserve">An assessment of the validity of 'Metronamica', for the study of the interactions between the Land use pattern and the Transportation systems in Metro Colombo area. </t>
  </si>
  <si>
    <t xml:space="preserve">Developing an Urban Management Performance Assessment Criterion for Municipalities of Sri Lanka </t>
  </si>
  <si>
    <t xml:space="preserve">An examination of formal and informal methods of housing finance adopted by the women-headed households in post - war period in Sri Lanka </t>
  </si>
  <si>
    <t xml:space="preserve">Examine the impacts of resettlement on livelihood and social relations in Sri Lanka </t>
  </si>
  <si>
    <t xml:space="preserve">A Study of the changing activity patterns within the localities of the city of Colombo with Space Syntax </t>
  </si>
  <si>
    <t xml:space="preserve">Relationally Integrated Value Network (RIVANS) for Total Asset Management (TAM) </t>
  </si>
  <si>
    <t xml:space="preserve">Reasons for under - recording of accidents in construction sector </t>
  </si>
  <si>
    <t xml:space="preserve">Design &amp; Design Elements of Traditional Pottery Products in Sri Lanka </t>
  </si>
  <si>
    <t xml:space="preserve">Occupants comfort, in highly dense Active &amp; Passive buildings and the effect of trees on user comfort </t>
  </si>
  <si>
    <t xml:space="preserve">Analysis of Road Cut Failures with respect to Geological Structural Characteristics and Slope Aspect </t>
  </si>
  <si>
    <t xml:space="preserve">Colonial influence in low country dress &amp; ornament of Sri Lanka </t>
  </si>
  <si>
    <t xml:space="preserve">Investigation on alternatives to avoid bonding failure of carbon fiber reinforce polymer (CFRP)/ Concrete composites. </t>
  </si>
  <si>
    <t>Architecture</t>
  </si>
  <si>
    <t>Engineering</t>
  </si>
  <si>
    <t>PASQUAL  A.A.</t>
  </si>
  <si>
    <t>Jayasinghe C</t>
  </si>
  <si>
    <t>W.P.S. Dias</t>
  </si>
  <si>
    <t>Prof. Ananda Jayawardane</t>
  </si>
  <si>
    <t>Dias, S. A. D.</t>
  </si>
  <si>
    <t>L. N. Widanagama Arachchige</t>
  </si>
  <si>
    <t>Dr. C.S. Lewangamage</t>
  </si>
  <si>
    <t>N.W.N. Dayananda</t>
  </si>
  <si>
    <t>W. Shantha</t>
  </si>
  <si>
    <t>Ranaweera, R.A.M.P</t>
  </si>
  <si>
    <t>Dr(Mrs)N.M.V.K. Liyanage</t>
  </si>
  <si>
    <t>Dr. W.K.Wimalsiri</t>
  </si>
  <si>
    <t>Dr.G.L.D.Wickramasinghe</t>
  </si>
  <si>
    <t>Dr. R.A.R.C. Gopura</t>
  </si>
  <si>
    <t>HYR Perera</t>
  </si>
  <si>
    <t>LUCAs, J.R.</t>
  </si>
  <si>
    <t>K . C. B. Wavegedara</t>
  </si>
  <si>
    <t>Prof. A,S, Kumargae</t>
  </si>
  <si>
    <t>Nanayakkara SMA</t>
  </si>
  <si>
    <t>Ranga Rodrigo</t>
  </si>
  <si>
    <t>S.A.Nanayakkara</t>
  </si>
  <si>
    <t>HKG Punchihewa</t>
  </si>
  <si>
    <t>MMID Manthilake</t>
  </si>
  <si>
    <t>Dr. A.D.U.S. Amarasinghe</t>
  </si>
  <si>
    <t>Wadduwage, D. P.</t>
  </si>
  <si>
    <t>V.S.D. Jayasena</t>
  </si>
  <si>
    <t>Climate Change Impacts on Seasonally and Intermittently Open Tidal Inlets</t>
  </si>
  <si>
    <t> UNESCAP  TRATE Project</t>
  </si>
  <si>
    <t> UNESCO-IHE DElft</t>
  </si>
  <si>
    <t> University of Salford, UK</t>
  </si>
  <si>
    <t> UNESCAP, Bangkok</t>
  </si>
  <si>
    <t>Prof. S.S.Hettiarachchi</t>
  </si>
  <si>
    <t>IT</t>
  </si>
  <si>
    <t>MRT</t>
  </si>
  <si>
    <t>Gov</t>
  </si>
  <si>
    <t>Other Gov</t>
  </si>
  <si>
    <t>Foreign</t>
  </si>
  <si>
    <t>Private</t>
  </si>
  <si>
    <t>Other</t>
  </si>
  <si>
    <t>Contribution to National Level (Yes/No)</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</si>
  <si>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</si>
  <si>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</si>
  <si>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</si>
  <si>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</si>
  <si>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</si>
  <si>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</si>
  <si>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</si>
  <si>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</si>
  <si>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</si>
  <si>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</si>
  <si>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</si>
  <si>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</si>
  <si>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</si>
  <si>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</si>
  <si>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</si>
  <si>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</si>
  <si>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r>
      <t> </t>
    </r>
    <r>
      <rPr>
        <sz val="13"/>
        <color indexed="8"/>
        <rFont val="Maiandra GD"/>
        <family val="2"/>
      </rPr>
      <t>ANDROID   Project</t>
    </r>
  </si>
  <si>
    <t>Note:</t>
  </si>
  <si>
    <r>
      <t>*</t>
    </r>
    <r>
      <rPr>
        <vertAlign val="superscript"/>
        <sz val="16"/>
        <rFont val="Maiandra GD"/>
        <family val="2"/>
      </rPr>
      <t>1</t>
    </r>
    <r>
      <rPr>
        <sz val="16"/>
        <rFont val="Maiandra GD"/>
        <family val="2"/>
      </rPr>
      <t>- See other side "Definitions"</t>
    </r>
  </si>
  <si>
    <t xml:space="preserve">Reliability Analysis and Improvement of Boiler side of Lakvijaya Power Plant                                   
</t>
  </si>
  <si>
    <t>Potential and Feasibility study for cogeneration from diesel engine 
based power plants in Sri Lanka</t>
  </si>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</sst>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sz val="13"/>
      <color indexed="10"/>
      <name val="Maiandra GD"/>
      <family val="2"/>
    </font>
    <font>
      <sz val="13"/>
      <color indexed="8"/>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13"/>
      <color rgb="FFFF0000"/>
      <name val="Maiandra GD"/>
      <family val="2"/>
    </font>
    <font>
      <sz val="13"/>
      <color theme="1"/>
      <name val="Maiandra GD"/>
      <family val="2"/>
    </font>
    <font>
      <sz val="13"/>
      <color rgb="FF00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bottom style="double">
        <color theme="0" tint="-0.4999699890613556"/>
      </bottom>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0" fontId="57"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0" borderId="18" xfId="0" applyFont="1" applyFill="1" applyBorder="1" applyAlignment="1">
      <alignment horizontal="center" vertical="center"/>
    </xf>
    <xf numFmtId="43" fontId="9"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0" borderId="18" xfId="42" applyFont="1" applyFill="1" applyBorder="1" applyAlignment="1">
      <alignment vertical="center" wrapText="1"/>
    </xf>
    <xf numFmtId="43" fontId="10" fillId="35" borderId="18" xfId="42" applyFont="1" applyFill="1" applyBorder="1" applyAlignment="1">
      <alignment vertical="center" wrapText="1"/>
    </xf>
    <xf numFmtId="0" fontId="58" fillId="33" borderId="0" xfId="0" applyFont="1" applyFill="1" applyAlignment="1">
      <alignment vertical="center"/>
    </xf>
    <xf numFmtId="0" fontId="10" fillId="0" borderId="0" xfId="0" applyFont="1" applyAlignment="1">
      <alignment vertical="center"/>
    </xf>
    <xf numFmtId="0" fontId="10" fillId="0" borderId="19" xfId="0" applyFont="1" applyFill="1" applyBorder="1" applyAlignment="1">
      <alignment horizontal="left" vertic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xf>
    <xf numFmtId="43" fontId="10" fillId="0" borderId="19" xfId="42" applyFont="1" applyFill="1" applyBorder="1" applyAlignment="1">
      <alignment vertical="center" wrapText="1"/>
    </xf>
    <xf numFmtId="41" fontId="10" fillId="0" borderId="19" xfId="42" applyNumberFormat="1" applyFont="1" applyFill="1" applyBorder="1" applyAlignment="1">
      <alignment vertical="center"/>
    </xf>
    <xf numFmtId="43" fontId="10" fillId="35" borderId="19" xfId="42" applyFont="1" applyFill="1" applyBorder="1" applyAlignment="1">
      <alignment vertical="center"/>
    </xf>
    <xf numFmtId="43" fontId="10" fillId="35" borderId="19" xfId="42" applyFont="1" applyFill="1" applyBorder="1" applyAlignment="1">
      <alignment vertical="center" wrapText="1"/>
    </xf>
    <xf numFmtId="0" fontId="9" fillId="0" borderId="19" xfId="0" applyFont="1" applyFill="1" applyBorder="1" applyAlignment="1">
      <alignment horizontal="left" vertical="center" wrapText="1"/>
    </xf>
    <xf numFmtId="43" fontId="9" fillId="0" borderId="19" xfId="42" applyFont="1" applyFill="1" applyBorder="1" applyAlignment="1">
      <alignment vertical="center" wrapText="1"/>
    </xf>
    <xf numFmtId="43" fontId="10" fillId="0" borderId="19" xfId="42" applyFont="1" applyFill="1" applyBorder="1" applyAlignment="1">
      <alignment vertical="center"/>
    </xf>
    <xf numFmtId="17" fontId="10" fillId="0" borderId="19" xfId="0" applyNumberFormat="1" applyFont="1" applyFill="1" applyBorder="1" applyAlignment="1">
      <alignment horizontal="center" vertical="center"/>
    </xf>
    <xf numFmtId="0" fontId="10" fillId="0" borderId="19" xfId="0" applyNumberFormat="1" applyFont="1" applyFill="1" applyBorder="1" applyAlignment="1">
      <alignment horizontal="left" vertical="center" wrapText="1"/>
    </xf>
    <xf numFmtId="0" fontId="59" fillId="0" borderId="19" xfId="0" applyFont="1" applyFill="1" applyBorder="1" applyAlignment="1">
      <alignment horizontal="left" vertical="center" wrapText="1"/>
    </xf>
    <xf numFmtId="0" fontId="60" fillId="0" borderId="19" xfId="60" applyFont="1" applyFill="1" applyBorder="1" applyAlignment="1">
      <alignment horizontal="left" vertical="center" wrapText="1"/>
      <protection/>
    </xf>
    <xf numFmtId="0" fontId="59" fillId="0" borderId="19" xfId="57" applyFont="1" applyFill="1" applyBorder="1" applyAlignment="1">
      <alignment horizontal="left" vertical="center" wrapText="1"/>
      <protection/>
    </xf>
    <xf numFmtId="0" fontId="60" fillId="0" borderId="19" xfId="61" applyFont="1" applyFill="1" applyBorder="1" applyAlignment="1">
      <alignment horizontal="center" vertical="center" wrapText="1"/>
      <protection/>
    </xf>
    <xf numFmtId="41" fontId="60" fillId="0" borderId="19" xfId="42" applyNumberFormat="1" applyFont="1" applyFill="1" applyBorder="1" applyAlignment="1">
      <alignment vertical="center" wrapText="1"/>
    </xf>
    <xf numFmtId="0" fontId="60" fillId="0" borderId="19" xfId="57" applyFont="1" applyFill="1" applyBorder="1" applyAlignment="1">
      <alignment horizontal="left" vertical="center" wrapText="1"/>
      <protection/>
    </xf>
    <xf numFmtId="0" fontId="13" fillId="0" borderId="0" xfId="0" applyFont="1" applyAlignment="1">
      <alignment horizontal="right" indent="1"/>
    </xf>
    <xf numFmtId="0" fontId="14" fillId="0" borderId="0" xfId="0" applyFont="1" applyAlignment="1">
      <alignment/>
    </xf>
    <xf numFmtId="0" fontId="10" fillId="0" borderId="19" xfId="0" applyFont="1" applyFill="1" applyBorder="1" applyAlignment="1">
      <alignment horizontal="left" vertical="top" wrapText="1"/>
    </xf>
    <xf numFmtId="0" fontId="5" fillId="0" borderId="0" xfId="0" applyFont="1" applyAlignment="1">
      <alignment vertical="top"/>
    </xf>
    <xf numFmtId="0" fontId="5" fillId="0" borderId="0" xfId="0" applyFont="1" applyAlignment="1">
      <alignment/>
    </xf>
    <xf numFmtId="0" fontId="61" fillId="0" borderId="0" xfId="0" applyFont="1" applyBorder="1" applyAlignment="1">
      <alignment/>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43" fontId="5" fillId="0" borderId="20" xfId="42" applyFont="1" applyFill="1" applyBorder="1" applyAlignment="1">
      <alignment vertical="center"/>
    </xf>
    <xf numFmtId="43" fontId="5" fillId="0" borderId="21" xfId="42" applyFont="1" applyBorder="1" applyAlignment="1">
      <alignment vertical="center"/>
    </xf>
    <xf numFmtId="0" fontId="17" fillId="0" borderId="21" xfId="0" applyFont="1" applyBorder="1" applyAlignment="1">
      <alignment/>
    </xf>
    <xf numFmtId="0" fontId="18" fillId="0" borderId="22" xfId="0" applyFont="1" applyFill="1" applyBorder="1" applyAlignment="1">
      <alignment horizontal="center"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43" fontId="5" fillId="0" borderId="23" xfId="42" applyFont="1" applyFill="1" applyBorder="1" applyAlignment="1">
      <alignment vertical="center"/>
    </xf>
    <xf numFmtId="43" fontId="5" fillId="0" borderId="24" xfId="42" applyFont="1" applyBorder="1" applyAlignment="1">
      <alignment vertical="center"/>
    </xf>
    <xf numFmtId="0" fontId="17" fillId="0" borderId="24" xfId="0" applyFont="1" applyBorder="1" applyAlignment="1">
      <alignment/>
    </xf>
    <xf numFmtId="0" fontId="18" fillId="0" borderId="25" xfId="0" applyFont="1" applyFill="1" applyBorder="1" applyAlignment="1">
      <alignment horizontal="center" wrapText="1"/>
    </xf>
    <xf numFmtId="43" fontId="5" fillId="0" borderId="26" xfId="42" applyFont="1" applyFill="1" applyBorder="1" applyAlignment="1">
      <alignment vertical="center"/>
    </xf>
    <xf numFmtId="43" fontId="5" fillId="0" borderId="27" xfId="42" applyFont="1" applyBorder="1" applyAlignment="1">
      <alignment vertical="center"/>
    </xf>
    <xf numFmtId="0" fontId="17" fillId="0" borderId="27" xfId="0" applyFont="1" applyBorder="1" applyAlignment="1">
      <alignment/>
    </xf>
    <xf numFmtId="0" fontId="18" fillId="0" borderId="28" xfId="0" applyFont="1" applyFill="1" applyBorder="1" applyAlignment="1">
      <alignment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3"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3"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142875</xdr:rowOff>
    </xdr:from>
    <xdr:to>
      <xdr:col>16</xdr:col>
      <xdr:colOff>38100</xdr:colOff>
      <xdr:row>1</xdr:row>
      <xdr:rowOff>333375</xdr:rowOff>
    </xdr:to>
    <xdr:sp>
      <xdr:nvSpPr>
        <xdr:cNvPr id="1" name="TextBox 2"/>
        <xdr:cNvSpPr txBox="1">
          <a:spLocks noChangeArrowheads="1"/>
        </xdr:cNvSpPr>
      </xdr:nvSpPr>
      <xdr:spPr>
        <a:xfrm>
          <a:off x="971550" y="142875"/>
          <a:ext cx="175641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48</xdr:row>
      <xdr:rowOff>0</xdr:rowOff>
    </xdr:from>
    <xdr:ext cx="12306300" cy="3971925"/>
    <xdr:sp>
      <xdr:nvSpPr>
        <xdr:cNvPr id="2" name="Text Box 2"/>
        <xdr:cNvSpPr txBox="1">
          <a:spLocks noChangeArrowheads="1"/>
        </xdr:cNvSpPr>
      </xdr:nvSpPr>
      <xdr:spPr>
        <a:xfrm>
          <a:off x="971550" y="17545050"/>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219075</xdr:rowOff>
    </xdr:from>
    <xdr:to>
      <xdr:col>16</xdr:col>
      <xdr:colOff>76200</xdr:colOff>
      <xdr:row>1</xdr:row>
      <xdr:rowOff>371475</xdr:rowOff>
    </xdr:to>
    <xdr:sp>
      <xdr:nvSpPr>
        <xdr:cNvPr id="1" name="TextBox 2"/>
        <xdr:cNvSpPr txBox="1">
          <a:spLocks noChangeArrowheads="1"/>
        </xdr:cNvSpPr>
      </xdr:nvSpPr>
      <xdr:spPr>
        <a:xfrm>
          <a:off x="1009650" y="219075"/>
          <a:ext cx="17564100" cy="4953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110</xdr:row>
      <xdr:rowOff>0</xdr:rowOff>
    </xdr:from>
    <xdr:ext cx="12306300" cy="3962400"/>
    <xdr:sp>
      <xdr:nvSpPr>
        <xdr:cNvPr id="2" name="Text Box 2"/>
        <xdr:cNvSpPr txBox="1">
          <a:spLocks noChangeArrowheads="1"/>
        </xdr:cNvSpPr>
      </xdr:nvSpPr>
      <xdr:spPr>
        <a:xfrm>
          <a:off x="971550" y="674560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133350</xdr:rowOff>
    </xdr:from>
    <xdr:to>
      <xdr:col>16</xdr:col>
      <xdr:colOff>104775</xdr:colOff>
      <xdr:row>1</xdr:row>
      <xdr:rowOff>323850</xdr:rowOff>
    </xdr:to>
    <xdr:sp>
      <xdr:nvSpPr>
        <xdr:cNvPr id="1" name="TextBox 3"/>
        <xdr:cNvSpPr txBox="1">
          <a:spLocks noChangeArrowheads="1"/>
        </xdr:cNvSpPr>
      </xdr:nvSpPr>
      <xdr:spPr>
        <a:xfrm>
          <a:off x="1047750" y="133350"/>
          <a:ext cx="175545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61</xdr:row>
      <xdr:rowOff>0</xdr:rowOff>
    </xdr:from>
    <xdr:ext cx="12306300" cy="3962400"/>
    <xdr:sp>
      <xdr:nvSpPr>
        <xdr:cNvPr id="2" name="Text Box 2"/>
        <xdr:cNvSpPr txBox="1">
          <a:spLocks noChangeArrowheads="1"/>
        </xdr:cNvSpPr>
      </xdr:nvSpPr>
      <xdr:spPr>
        <a:xfrm>
          <a:off x="971550" y="296703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52">
      <selection activeCell="K63" sqref="K63:P68"/>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287</v>
      </c>
    </row>
    <row r="2" ht="44.25" customHeight="1" thickBot="1"/>
    <row r="3" spans="6:21" ht="30" customHeight="1" thickBot="1" thickTop="1">
      <c r="F3" s="92" t="s">
        <v>291</v>
      </c>
      <c r="G3" s="93"/>
      <c r="H3" s="93"/>
      <c r="I3" s="93"/>
      <c r="J3" s="93"/>
      <c r="K3" s="93"/>
      <c r="L3" s="93"/>
      <c r="M3" s="93"/>
      <c r="N3" s="93"/>
      <c r="O3" s="93"/>
      <c r="P3" s="93"/>
      <c r="Q3" s="9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290</v>
      </c>
      <c r="G5" s="14" t="s">
        <v>286</v>
      </c>
      <c r="L5" s="16" t="s">
        <v>6</v>
      </c>
      <c r="M5" s="95" t="s">
        <v>268</v>
      </c>
      <c r="N5" s="95"/>
      <c r="O5" s="95"/>
      <c r="P5" s="96"/>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284</v>
      </c>
      <c r="E7" s="22"/>
      <c r="F7" s="87" t="s">
        <v>0</v>
      </c>
      <c r="G7" s="87" t="s">
        <v>7</v>
      </c>
      <c r="H7" s="87" t="s">
        <v>285</v>
      </c>
      <c r="I7" s="87" t="s">
        <v>5</v>
      </c>
      <c r="J7" s="87" t="s">
        <v>275</v>
      </c>
      <c r="K7" s="87" t="s">
        <v>8</v>
      </c>
      <c r="L7" s="89" t="s">
        <v>288</v>
      </c>
      <c r="M7" s="89"/>
      <c r="N7" s="89"/>
      <c r="O7" s="89" t="s">
        <v>289</v>
      </c>
      <c r="P7" s="89"/>
      <c r="Q7" s="89"/>
      <c r="R7" s="23"/>
      <c r="S7" s="23"/>
      <c r="T7" s="23"/>
      <c r="U7" s="90" t="s">
        <v>3</v>
      </c>
    </row>
    <row r="8" spans="1:22" s="2" customFormat="1" ht="48" thickBot="1">
      <c r="A8" s="84"/>
      <c r="B8" s="84"/>
      <c r="C8" s="21" t="s">
        <v>281</v>
      </c>
      <c r="D8" s="86"/>
      <c r="E8" s="24" t="s">
        <v>277</v>
      </c>
      <c r="F8" s="88"/>
      <c r="G8" s="88"/>
      <c r="H8" s="88"/>
      <c r="I8" s="88"/>
      <c r="J8" s="88"/>
      <c r="K8" s="88"/>
      <c r="L8" s="25" t="s">
        <v>1</v>
      </c>
      <c r="M8" s="25" t="s">
        <v>2</v>
      </c>
      <c r="N8" s="25" t="s">
        <v>276</v>
      </c>
      <c r="O8" s="25" t="s">
        <v>1</v>
      </c>
      <c r="P8" s="25" t="s">
        <v>2</v>
      </c>
      <c r="Q8" s="25" t="s">
        <v>276</v>
      </c>
      <c r="R8" s="25" t="s">
        <v>278</v>
      </c>
      <c r="S8" s="25" t="s">
        <v>279</v>
      </c>
      <c r="T8" s="25" t="s">
        <v>280</v>
      </c>
      <c r="U8" s="91"/>
      <c r="V8" s="1" t="s">
        <v>283</v>
      </c>
    </row>
    <row r="9" spans="1:22" s="39" customFormat="1" ht="64.5" customHeight="1" thickBot="1" thickTop="1">
      <c r="A9" s="26" t="s">
        <v>269</v>
      </c>
      <c r="B9" s="27" t="s">
        <v>268</v>
      </c>
      <c r="C9" s="28" t="s">
        <v>282</v>
      </c>
      <c r="D9" s="40" t="s">
        <v>271</v>
      </c>
      <c r="E9" s="40"/>
      <c r="F9" s="40" t="s">
        <v>51</v>
      </c>
      <c r="G9" s="41" t="s">
        <v>128</v>
      </c>
      <c r="H9" s="40"/>
      <c r="I9" s="40"/>
      <c r="J9" s="40"/>
      <c r="K9" s="42" t="s">
        <v>120</v>
      </c>
      <c r="L9" s="49"/>
      <c r="M9" s="44">
        <f>1.5*1000000</f>
        <v>1500000</v>
      </c>
      <c r="N9" s="44">
        <f>SUM(L9:M9)</f>
        <v>1500000</v>
      </c>
      <c r="O9" s="45"/>
      <c r="P9" s="45"/>
      <c r="Q9" s="45"/>
      <c r="R9" s="49"/>
      <c r="S9" s="49"/>
      <c r="T9" s="46">
        <f>SUM(R9:S9)</f>
        <v>0</v>
      </c>
      <c r="U9" s="40" t="s">
        <v>127</v>
      </c>
      <c r="V9" s="38" t="str">
        <f>IF(T9&gt;N9,"Invalid","OK")</f>
        <v>OK</v>
      </c>
    </row>
    <row r="10" ht="27" customHeight="1" thickTop="1"/>
    <row r="12" spans="6:7" ht="27" customHeight="1">
      <c r="F12" s="58" t="s">
        <v>293</v>
      </c>
      <c r="G12" s="59" t="s">
        <v>294</v>
      </c>
    </row>
    <row r="13" ht="30" customHeight="1"/>
    <row r="63" spans="11:16" ht="27" customHeight="1">
      <c r="K63" s="61" t="s">
        <v>297</v>
      </c>
      <c r="L63" s="62"/>
      <c r="M63" s="6"/>
      <c r="N63" s="5"/>
      <c r="O63"/>
      <c r="P63" s="63"/>
    </row>
    <row r="64" spans="11:16" ht="27" customHeight="1">
      <c r="K64" s="64" t="s">
        <v>298</v>
      </c>
      <c r="L64" s="65"/>
      <c r="M64" s="66"/>
      <c r="N64" s="67"/>
      <c r="O64" s="68"/>
      <c r="P64" s="69"/>
    </row>
    <row r="65" spans="11:16" ht="27" customHeight="1">
      <c r="K65" s="70" t="s">
        <v>299</v>
      </c>
      <c r="L65" s="71"/>
      <c r="M65" s="72"/>
      <c r="N65" s="73"/>
      <c r="O65" s="74"/>
      <c r="P65" s="75"/>
    </row>
    <row r="66" spans="11:16" ht="27" customHeight="1">
      <c r="K66" s="70" t="s">
        <v>300</v>
      </c>
      <c r="L66" s="71"/>
      <c r="M66" s="72"/>
      <c r="N66" s="73"/>
      <c r="O66" s="74"/>
      <c r="P66" s="75"/>
    </row>
    <row r="67" spans="11:16" ht="27" customHeight="1">
      <c r="K67" s="80" t="s">
        <v>301</v>
      </c>
      <c r="L67" s="81"/>
      <c r="M67" s="72"/>
      <c r="N67" s="73"/>
      <c r="O67" s="74"/>
      <c r="P67" s="75"/>
    </row>
    <row r="68" spans="11:16" ht="27" customHeight="1">
      <c r="K68" s="82" t="s">
        <v>302</v>
      </c>
      <c r="L68" s="83"/>
      <c r="M68" s="76"/>
      <c r="N68" s="77"/>
      <c r="O68" s="78"/>
      <c r="P68" s="79"/>
    </row>
  </sheetData>
  <sheetProtection/>
  <mergeCells count="16">
    <mergeCell ref="O7:Q7"/>
    <mergeCell ref="U7:U8"/>
    <mergeCell ref="F3:Q3"/>
    <mergeCell ref="M5:P5"/>
    <mergeCell ref="H7:H8"/>
    <mergeCell ref="I7:I8"/>
    <mergeCell ref="J7:J8"/>
    <mergeCell ref="K67:L67"/>
    <mergeCell ref="K68:L68"/>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130"/>
  <sheetViews>
    <sheetView view="pageBreakPreview" zoomScale="80" zoomScaleNormal="85" zoomScaleSheetLayoutView="80" zoomScalePageLayoutView="0" workbookViewId="0" topLeftCell="D106">
      <selection activeCell="K125" sqref="K125:P130"/>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287</v>
      </c>
    </row>
    <row r="2" ht="42" customHeight="1" thickBot="1"/>
    <row r="3" spans="6:21" ht="30" customHeight="1" thickBot="1" thickTop="1">
      <c r="F3" s="92" t="s">
        <v>291</v>
      </c>
      <c r="G3" s="93"/>
      <c r="H3" s="93"/>
      <c r="I3" s="93"/>
      <c r="J3" s="93"/>
      <c r="K3" s="93"/>
      <c r="L3" s="93"/>
      <c r="M3" s="93"/>
      <c r="N3" s="93"/>
      <c r="O3" s="93"/>
      <c r="P3" s="93"/>
      <c r="Q3" s="9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290</v>
      </c>
      <c r="G5" s="14" t="s">
        <v>286</v>
      </c>
      <c r="L5" s="16" t="s">
        <v>6</v>
      </c>
      <c r="M5" s="95" t="s">
        <v>235</v>
      </c>
      <c r="N5" s="95"/>
      <c r="O5" s="95"/>
      <c r="P5" s="96"/>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284</v>
      </c>
      <c r="E7" s="22"/>
      <c r="F7" s="87" t="s">
        <v>0</v>
      </c>
      <c r="G7" s="87" t="s">
        <v>7</v>
      </c>
      <c r="H7" s="87" t="s">
        <v>285</v>
      </c>
      <c r="I7" s="87" t="s">
        <v>5</v>
      </c>
      <c r="J7" s="87" t="s">
        <v>275</v>
      </c>
      <c r="K7" s="87" t="s">
        <v>8</v>
      </c>
      <c r="L7" s="89" t="s">
        <v>288</v>
      </c>
      <c r="M7" s="89"/>
      <c r="N7" s="89"/>
      <c r="O7" s="89" t="s">
        <v>289</v>
      </c>
      <c r="P7" s="89"/>
      <c r="Q7" s="89"/>
      <c r="R7" s="23"/>
      <c r="S7" s="23"/>
      <c r="T7" s="23"/>
      <c r="U7" s="90" t="s">
        <v>3</v>
      </c>
    </row>
    <row r="8" spans="1:22" s="2" customFormat="1" ht="48" thickBot="1">
      <c r="A8" s="84"/>
      <c r="B8" s="84"/>
      <c r="C8" s="21" t="s">
        <v>281</v>
      </c>
      <c r="D8" s="86"/>
      <c r="E8" s="24" t="s">
        <v>277</v>
      </c>
      <c r="F8" s="88"/>
      <c r="G8" s="88"/>
      <c r="H8" s="88"/>
      <c r="I8" s="88"/>
      <c r="J8" s="88"/>
      <c r="K8" s="88"/>
      <c r="L8" s="25" t="s">
        <v>1</v>
      </c>
      <c r="M8" s="25" t="s">
        <v>2</v>
      </c>
      <c r="N8" s="25" t="s">
        <v>276</v>
      </c>
      <c r="O8" s="25" t="s">
        <v>1</v>
      </c>
      <c r="P8" s="25" t="s">
        <v>2</v>
      </c>
      <c r="Q8" s="25" t="s">
        <v>276</v>
      </c>
      <c r="R8" s="25" t="s">
        <v>278</v>
      </c>
      <c r="S8" s="25" t="s">
        <v>279</v>
      </c>
      <c r="T8" s="25" t="s">
        <v>280</v>
      </c>
      <c r="U8" s="91"/>
      <c r="V8" s="1" t="s">
        <v>283</v>
      </c>
    </row>
    <row r="9" spans="1:22" s="39" customFormat="1" ht="49.5" customHeight="1" thickBot="1" thickTop="1">
      <c r="A9" s="26" t="s">
        <v>269</v>
      </c>
      <c r="B9" s="27" t="s">
        <v>235</v>
      </c>
      <c r="C9" s="28" t="s">
        <v>282</v>
      </c>
      <c r="D9" s="40" t="s">
        <v>270</v>
      </c>
      <c r="E9" s="40"/>
      <c r="F9" s="40" t="s">
        <v>221</v>
      </c>
      <c r="G9" s="41" t="s">
        <v>130</v>
      </c>
      <c r="H9" s="40"/>
      <c r="I9" s="40"/>
      <c r="J9" s="40"/>
      <c r="K9" s="42" t="s">
        <v>122</v>
      </c>
      <c r="L9" s="49"/>
      <c r="M9" s="44">
        <v>220000</v>
      </c>
      <c r="N9" s="44">
        <f aca="true" t="shared" si="0" ref="N9:N44">SUM(L9:M9)</f>
        <v>220000</v>
      </c>
      <c r="O9" s="45"/>
      <c r="P9" s="45"/>
      <c r="Q9" s="45"/>
      <c r="R9" s="49"/>
      <c r="S9" s="49"/>
      <c r="T9" s="46">
        <f aca="true" t="shared" si="1" ref="T9:T44">SUM(R9:S9)</f>
        <v>0</v>
      </c>
      <c r="U9" s="41" t="s">
        <v>179</v>
      </c>
      <c r="V9" s="38" t="str">
        <f aca="true" t="shared" si="2" ref="V9:V43">IF(T9&gt;N9,"Invalid","OK")</f>
        <v>OK</v>
      </c>
    </row>
    <row r="10" spans="1:22" s="39" customFormat="1" ht="49.5" customHeight="1" thickBot="1" thickTop="1">
      <c r="A10" s="26" t="s">
        <v>269</v>
      </c>
      <c r="B10" s="27" t="s">
        <v>235</v>
      </c>
      <c r="C10" s="28" t="s">
        <v>282</v>
      </c>
      <c r="D10" s="40" t="s">
        <v>270</v>
      </c>
      <c r="E10" s="40"/>
      <c r="F10" s="40" t="s">
        <v>221</v>
      </c>
      <c r="G10" s="41" t="s">
        <v>132</v>
      </c>
      <c r="H10" s="40"/>
      <c r="I10" s="40"/>
      <c r="J10" s="40"/>
      <c r="K10" s="42" t="s">
        <v>217</v>
      </c>
      <c r="L10" s="49"/>
      <c r="M10" s="44">
        <v>408000</v>
      </c>
      <c r="N10" s="44">
        <f t="shared" si="0"/>
        <v>408000</v>
      </c>
      <c r="O10" s="45"/>
      <c r="P10" s="45"/>
      <c r="Q10" s="45"/>
      <c r="R10" s="49"/>
      <c r="S10" s="49">
        <v>397195</v>
      </c>
      <c r="T10" s="46">
        <f t="shared" si="1"/>
        <v>397195</v>
      </c>
      <c r="U10" s="51" t="s">
        <v>176</v>
      </c>
      <c r="V10" s="38" t="str">
        <f t="shared" si="2"/>
        <v>OK</v>
      </c>
    </row>
    <row r="11" spans="1:22" s="39" customFormat="1" ht="49.5" customHeight="1" thickBot="1" thickTop="1">
      <c r="A11" s="26" t="s">
        <v>269</v>
      </c>
      <c r="B11" s="27" t="s">
        <v>235</v>
      </c>
      <c r="C11" s="28" t="s">
        <v>282</v>
      </c>
      <c r="D11" s="40" t="s">
        <v>270</v>
      </c>
      <c r="E11" s="40"/>
      <c r="F11" s="40" t="s">
        <v>221</v>
      </c>
      <c r="G11" s="41" t="s">
        <v>133</v>
      </c>
      <c r="H11" s="40"/>
      <c r="I11" s="40"/>
      <c r="J11" s="40"/>
      <c r="K11" s="42" t="s">
        <v>217</v>
      </c>
      <c r="L11" s="49"/>
      <c r="M11" s="44">
        <v>125000</v>
      </c>
      <c r="N11" s="44">
        <f t="shared" si="0"/>
        <v>125000</v>
      </c>
      <c r="O11" s="45"/>
      <c r="P11" s="45"/>
      <c r="Q11" s="45"/>
      <c r="R11" s="49"/>
      <c r="S11" s="49">
        <v>109714</v>
      </c>
      <c r="T11" s="46">
        <f t="shared" si="1"/>
        <v>109714</v>
      </c>
      <c r="U11" s="41" t="s">
        <v>175</v>
      </c>
      <c r="V11" s="38" t="str">
        <f t="shared" si="2"/>
        <v>OK</v>
      </c>
    </row>
    <row r="12" spans="1:22" s="39" customFormat="1" ht="49.5" customHeight="1" thickBot="1" thickTop="1">
      <c r="A12" s="26" t="s">
        <v>269</v>
      </c>
      <c r="B12" s="27" t="s">
        <v>235</v>
      </c>
      <c r="C12" s="28" t="s">
        <v>282</v>
      </c>
      <c r="D12" s="40" t="s">
        <v>270</v>
      </c>
      <c r="E12" s="40"/>
      <c r="F12" s="40" t="s">
        <v>221</v>
      </c>
      <c r="G12" s="41" t="s">
        <v>134</v>
      </c>
      <c r="H12" s="40"/>
      <c r="I12" s="40"/>
      <c r="J12" s="40"/>
      <c r="K12" s="42" t="s">
        <v>217</v>
      </c>
      <c r="L12" s="49"/>
      <c r="M12" s="44">
        <v>125000</v>
      </c>
      <c r="N12" s="44">
        <f t="shared" si="0"/>
        <v>125000</v>
      </c>
      <c r="O12" s="45"/>
      <c r="P12" s="45"/>
      <c r="Q12" s="45"/>
      <c r="R12" s="49"/>
      <c r="S12" s="49">
        <v>108000</v>
      </c>
      <c r="T12" s="46">
        <f t="shared" si="1"/>
        <v>108000</v>
      </c>
      <c r="U12" s="41" t="s">
        <v>177</v>
      </c>
      <c r="V12" s="38" t="str">
        <f t="shared" si="2"/>
        <v>OK</v>
      </c>
    </row>
    <row r="13" spans="1:22" s="39" customFormat="1" ht="84" thickBot="1" thickTop="1">
      <c r="A13" s="26" t="s">
        <v>269</v>
      </c>
      <c r="B13" s="27" t="s">
        <v>235</v>
      </c>
      <c r="C13" s="28" t="s">
        <v>282</v>
      </c>
      <c r="D13" s="40" t="s">
        <v>270</v>
      </c>
      <c r="E13" s="40"/>
      <c r="F13" s="40" t="s">
        <v>221</v>
      </c>
      <c r="G13" s="41" t="s">
        <v>135</v>
      </c>
      <c r="H13" s="40"/>
      <c r="I13" s="40"/>
      <c r="J13" s="40"/>
      <c r="K13" s="42" t="s">
        <v>218</v>
      </c>
      <c r="L13" s="49"/>
      <c r="M13" s="44">
        <v>430000</v>
      </c>
      <c r="N13" s="44">
        <f t="shared" si="0"/>
        <v>430000</v>
      </c>
      <c r="O13" s="45"/>
      <c r="P13" s="45"/>
      <c r="Q13" s="45"/>
      <c r="R13" s="49"/>
      <c r="S13" s="49"/>
      <c r="T13" s="46">
        <f t="shared" si="1"/>
        <v>0</v>
      </c>
      <c r="U13" s="41" t="s">
        <v>181</v>
      </c>
      <c r="V13" s="38" t="str">
        <f t="shared" si="2"/>
        <v>OK</v>
      </c>
    </row>
    <row r="14" spans="1:22" s="39" customFormat="1" ht="49.5" customHeight="1" thickBot="1" thickTop="1">
      <c r="A14" s="26" t="s">
        <v>269</v>
      </c>
      <c r="B14" s="27" t="s">
        <v>235</v>
      </c>
      <c r="C14" s="28" t="s">
        <v>282</v>
      </c>
      <c r="D14" s="40" t="s">
        <v>270</v>
      </c>
      <c r="E14" s="40"/>
      <c r="F14" s="40" t="s">
        <v>221</v>
      </c>
      <c r="G14" s="41" t="s">
        <v>136</v>
      </c>
      <c r="H14" s="40"/>
      <c r="I14" s="40"/>
      <c r="J14" s="40"/>
      <c r="K14" s="42" t="s">
        <v>219</v>
      </c>
      <c r="L14" s="49"/>
      <c r="M14" s="44">
        <v>420000</v>
      </c>
      <c r="N14" s="44">
        <f t="shared" si="0"/>
        <v>420000</v>
      </c>
      <c r="O14" s="45"/>
      <c r="P14" s="45"/>
      <c r="Q14" s="45"/>
      <c r="R14" s="49"/>
      <c r="S14" s="49">
        <v>337500</v>
      </c>
      <c r="T14" s="46">
        <f t="shared" si="1"/>
        <v>337500</v>
      </c>
      <c r="U14" s="51" t="s">
        <v>182</v>
      </c>
      <c r="V14" s="38" t="str">
        <f t="shared" si="2"/>
        <v>OK</v>
      </c>
    </row>
    <row r="15" spans="1:22" s="39" customFormat="1" ht="49.5" customHeight="1" thickBot="1" thickTop="1">
      <c r="A15" s="26" t="s">
        <v>269</v>
      </c>
      <c r="B15" s="27" t="s">
        <v>235</v>
      </c>
      <c r="C15" s="28" t="s">
        <v>282</v>
      </c>
      <c r="D15" s="40" t="s">
        <v>270</v>
      </c>
      <c r="E15" s="40"/>
      <c r="F15" s="40" t="s">
        <v>221</v>
      </c>
      <c r="G15" s="41"/>
      <c r="H15" s="40"/>
      <c r="I15" s="40"/>
      <c r="J15" s="40"/>
      <c r="K15" s="42" t="s">
        <v>217</v>
      </c>
      <c r="L15" s="49"/>
      <c r="M15" s="44">
        <v>350000</v>
      </c>
      <c r="N15" s="44">
        <f t="shared" si="0"/>
        <v>350000</v>
      </c>
      <c r="O15" s="45"/>
      <c r="P15" s="45"/>
      <c r="Q15" s="45"/>
      <c r="R15" s="49"/>
      <c r="S15" s="49">
        <v>330138</v>
      </c>
      <c r="T15" s="46">
        <f t="shared" si="1"/>
        <v>330138</v>
      </c>
      <c r="U15" s="41" t="s">
        <v>183</v>
      </c>
      <c r="V15" s="38" t="str">
        <f t="shared" si="2"/>
        <v>OK</v>
      </c>
    </row>
    <row r="16" spans="1:22" s="39" customFormat="1" ht="67.5" thickBot="1" thickTop="1">
      <c r="A16" s="26" t="s">
        <v>269</v>
      </c>
      <c r="B16" s="27" t="s">
        <v>235</v>
      </c>
      <c r="C16" s="28" t="s">
        <v>282</v>
      </c>
      <c r="D16" s="40" t="s">
        <v>270</v>
      </c>
      <c r="E16" s="40"/>
      <c r="F16" s="40" t="s">
        <v>221</v>
      </c>
      <c r="G16" s="41" t="s">
        <v>137</v>
      </c>
      <c r="H16" s="40"/>
      <c r="I16" s="40"/>
      <c r="J16" s="40"/>
      <c r="K16" s="42" t="s">
        <v>35</v>
      </c>
      <c r="L16" s="49"/>
      <c r="M16" s="44">
        <v>243725</v>
      </c>
      <c r="N16" s="44">
        <f t="shared" si="0"/>
        <v>243725</v>
      </c>
      <c r="O16" s="45"/>
      <c r="P16" s="45"/>
      <c r="Q16" s="45"/>
      <c r="R16" s="49"/>
      <c r="S16" s="49"/>
      <c r="T16" s="46">
        <f t="shared" si="1"/>
        <v>0</v>
      </c>
      <c r="U16" s="51" t="s">
        <v>185</v>
      </c>
      <c r="V16" s="38" t="str">
        <f t="shared" si="2"/>
        <v>OK</v>
      </c>
    </row>
    <row r="17" spans="1:22" s="39" customFormat="1" ht="51" thickBot="1" thickTop="1">
      <c r="A17" s="26" t="s">
        <v>269</v>
      </c>
      <c r="B17" s="27" t="s">
        <v>235</v>
      </c>
      <c r="C17" s="28" t="s">
        <v>282</v>
      </c>
      <c r="D17" s="40" t="s">
        <v>270</v>
      </c>
      <c r="E17" s="40"/>
      <c r="F17" s="40" t="s">
        <v>221</v>
      </c>
      <c r="G17" s="41" t="s">
        <v>139</v>
      </c>
      <c r="H17" s="40"/>
      <c r="I17" s="40"/>
      <c r="J17" s="40"/>
      <c r="K17" s="42" t="s">
        <v>34</v>
      </c>
      <c r="L17" s="49"/>
      <c r="M17" s="44">
        <v>385000</v>
      </c>
      <c r="N17" s="44">
        <f t="shared" si="0"/>
        <v>385000</v>
      </c>
      <c r="O17" s="45"/>
      <c r="P17" s="45"/>
      <c r="Q17" s="45"/>
      <c r="R17" s="49"/>
      <c r="S17" s="49"/>
      <c r="T17" s="46">
        <f t="shared" si="1"/>
        <v>0</v>
      </c>
      <c r="U17" s="41" t="s">
        <v>188</v>
      </c>
      <c r="V17" s="38" t="str">
        <f t="shared" si="2"/>
        <v>OK</v>
      </c>
    </row>
    <row r="18" spans="1:22" s="39" customFormat="1" ht="67.5" thickBot="1" thickTop="1">
      <c r="A18" s="26" t="s">
        <v>269</v>
      </c>
      <c r="B18" s="27" t="s">
        <v>235</v>
      </c>
      <c r="C18" s="28" t="s">
        <v>282</v>
      </c>
      <c r="D18" s="40" t="s">
        <v>270</v>
      </c>
      <c r="E18" s="40"/>
      <c r="F18" s="40" t="s">
        <v>221</v>
      </c>
      <c r="G18" s="41" t="s">
        <v>140</v>
      </c>
      <c r="H18" s="40"/>
      <c r="I18" s="40"/>
      <c r="J18" s="40"/>
      <c r="K18" s="42" t="s">
        <v>124</v>
      </c>
      <c r="L18" s="49"/>
      <c r="M18" s="44">
        <v>1077360</v>
      </c>
      <c r="N18" s="44">
        <f t="shared" si="0"/>
        <v>1077360</v>
      </c>
      <c r="O18" s="45"/>
      <c r="P18" s="45"/>
      <c r="Q18" s="45"/>
      <c r="R18" s="49"/>
      <c r="S18" s="49"/>
      <c r="T18" s="46">
        <f t="shared" si="1"/>
        <v>0</v>
      </c>
      <c r="U18" s="41" t="s">
        <v>189</v>
      </c>
      <c r="V18" s="38" t="str">
        <f t="shared" si="2"/>
        <v>OK</v>
      </c>
    </row>
    <row r="19" spans="1:22" s="39" customFormat="1" ht="67.5" thickBot="1" thickTop="1">
      <c r="A19" s="26" t="s">
        <v>269</v>
      </c>
      <c r="B19" s="27" t="s">
        <v>235</v>
      </c>
      <c r="C19" s="28" t="s">
        <v>282</v>
      </c>
      <c r="D19" s="40" t="s">
        <v>270</v>
      </c>
      <c r="E19" s="40"/>
      <c r="F19" s="40" t="s">
        <v>221</v>
      </c>
      <c r="G19" s="41" t="s">
        <v>141</v>
      </c>
      <c r="H19" s="40"/>
      <c r="I19" s="40"/>
      <c r="J19" s="40"/>
      <c r="K19" s="42" t="s">
        <v>120</v>
      </c>
      <c r="L19" s="49"/>
      <c r="M19" s="44">
        <v>2500000</v>
      </c>
      <c r="N19" s="44">
        <f t="shared" si="0"/>
        <v>2500000</v>
      </c>
      <c r="O19" s="45"/>
      <c r="P19" s="45"/>
      <c r="Q19" s="45"/>
      <c r="R19" s="49"/>
      <c r="S19" s="49"/>
      <c r="T19" s="46">
        <f t="shared" si="1"/>
        <v>0</v>
      </c>
      <c r="U19" s="41" t="s">
        <v>190</v>
      </c>
      <c r="V19" s="38" t="str">
        <f t="shared" si="2"/>
        <v>OK</v>
      </c>
    </row>
    <row r="20" spans="1:22" s="39" customFormat="1" ht="67.5" thickBot="1" thickTop="1">
      <c r="A20" s="26" t="s">
        <v>269</v>
      </c>
      <c r="B20" s="27" t="s">
        <v>235</v>
      </c>
      <c r="C20" s="28" t="s">
        <v>282</v>
      </c>
      <c r="D20" s="40" t="s">
        <v>270</v>
      </c>
      <c r="E20" s="40"/>
      <c r="F20" s="40" t="s">
        <v>221</v>
      </c>
      <c r="G20" s="41" t="s">
        <v>142</v>
      </c>
      <c r="H20" s="40"/>
      <c r="I20" s="40"/>
      <c r="J20" s="40"/>
      <c r="K20" s="42" t="s">
        <v>124</v>
      </c>
      <c r="L20" s="49"/>
      <c r="M20" s="44">
        <v>975000</v>
      </c>
      <c r="N20" s="44">
        <f t="shared" si="0"/>
        <v>975000</v>
      </c>
      <c r="O20" s="45"/>
      <c r="P20" s="45"/>
      <c r="Q20" s="45"/>
      <c r="R20" s="49"/>
      <c r="S20" s="49"/>
      <c r="T20" s="46">
        <f t="shared" si="1"/>
        <v>0</v>
      </c>
      <c r="U20" s="41" t="s">
        <v>177</v>
      </c>
      <c r="V20" s="38" t="str">
        <f t="shared" si="2"/>
        <v>OK</v>
      </c>
    </row>
    <row r="21" spans="1:22" s="39" customFormat="1" ht="51" thickBot="1" thickTop="1">
      <c r="A21" s="26" t="s">
        <v>269</v>
      </c>
      <c r="B21" s="27" t="s">
        <v>235</v>
      </c>
      <c r="C21" s="28" t="s">
        <v>282</v>
      </c>
      <c r="D21" s="40" t="s">
        <v>270</v>
      </c>
      <c r="E21" s="40"/>
      <c r="F21" s="40" t="s">
        <v>221</v>
      </c>
      <c r="G21" s="41" t="s">
        <v>143</v>
      </c>
      <c r="H21" s="40"/>
      <c r="I21" s="40"/>
      <c r="J21" s="40"/>
      <c r="K21" s="42" t="s">
        <v>124</v>
      </c>
      <c r="L21" s="49"/>
      <c r="M21" s="44">
        <v>420000</v>
      </c>
      <c r="N21" s="44">
        <f t="shared" si="0"/>
        <v>420000</v>
      </c>
      <c r="O21" s="45"/>
      <c r="P21" s="45"/>
      <c r="Q21" s="45"/>
      <c r="R21" s="49"/>
      <c r="S21" s="49">
        <v>250000</v>
      </c>
      <c r="T21" s="46">
        <f t="shared" si="1"/>
        <v>250000</v>
      </c>
      <c r="U21" s="41" t="s">
        <v>126</v>
      </c>
      <c r="V21" s="38" t="str">
        <f t="shared" si="2"/>
        <v>OK</v>
      </c>
    </row>
    <row r="22" spans="1:22" s="39" customFormat="1" ht="34.5" thickBot="1" thickTop="1">
      <c r="A22" s="26" t="s">
        <v>269</v>
      </c>
      <c r="B22" s="27" t="s">
        <v>235</v>
      </c>
      <c r="C22" s="28" t="s">
        <v>282</v>
      </c>
      <c r="D22" s="40" t="s">
        <v>270</v>
      </c>
      <c r="E22" s="40"/>
      <c r="F22" s="40" t="s">
        <v>221</v>
      </c>
      <c r="G22" s="41" t="s">
        <v>144</v>
      </c>
      <c r="H22" s="40"/>
      <c r="I22" s="40"/>
      <c r="J22" s="40"/>
      <c r="K22" s="42" t="s">
        <v>124</v>
      </c>
      <c r="L22" s="49"/>
      <c r="M22" s="44">
        <v>1080000</v>
      </c>
      <c r="N22" s="44">
        <f t="shared" si="0"/>
        <v>1080000</v>
      </c>
      <c r="O22" s="45"/>
      <c r="P22" s="45"/>
      <c r="Q22" s="45"/>
      <c r="R22" s="49"/>
      <c r="S22" s="49"/>
      <c r="T22" s="46">
        <f t="shared" si="1"/>
        <v>0</v>
      </c>
      <c r="U22" s="41" t="s">
        <v>191</v>
      </c>
      <c r="V22" s="38" t="str">
        <f t="shared" si="2"/>
        <v>OK</v>
      </c>
    </row>
    <row r="23" spans="1:22" s="39" customFormat="1" ht="51" thickBot="1" thickTop="1">
      <c r="A23" s="26" t="s">
        <v>269</v>
      </c>
      <c r="B23" s="27" t="s">
        <v>235</v>
      </c>
      <c r="C23" s="28" t="s">
        <v>282</v>
      </c>
      <c r="D23" s="40" t="s">
        <v>270</v>
      </c>
      <c r="E23" s="40"/>
      <c r="F23" s="40" t="s">
        <v>221</v>
      </c>
      <c r="G23" s="41" t="s">
        <v>145</v>
      </c>
      <c r="H23" s="40"/>
      <c r="I23" s="40"/>
      <c r="J23" s="40"/>
      <c r="K23" s="42" t="s">
        <v>124</v>
      </c>
      <c r="L23" s="49"/>
      <c r="M23" s="44">
        <v>900000</v>
      </c>
      <c r="N23" s="44">
        <f t="shared" si="0"/>
        <v>900000</v>
      </c>
      <c r="O23" s="45"/>
      <c r="P23" s="45"/>
      <c r="Q23" s="45"/>
      <c r="R23" s="49"/>
      <c r="S23" s="49"/>
      <c r="T23" s="46">
        <f t="shared" si="1"/>
        <v>0</v>
      </c>
      <c r="U23" s="41" t="s">
        <v>192</v>
      </c>
      <c r="V23" s="38" t="str">
        <f t="shared" si="2"/>
        <v>OK</v>
      </c>
    </row>
    <row r="24" spans="1:22" s="39" customFormat="1" ht="67.5" thickBot="1" thickTop="1">
      <c r="A24" s="26" t="s">
        <v>269</v>
      </c>
      <c r="B24" s="27" t="s">
        <v>235</v>
      </c>
      <c r="C24" s="28" t="s">
        <v>282</v>
      </c>
      <c r="D24" s="40" t="s">
        <v>270</v>
      </c>
      <c r="E24" s="40"/>
      <c r="F24" s="40" t="s">
        <v>221</v>
      </c>
      <c r="G24" s="41" t="s">
        <v>146</v>
      </c>
      <c r="H24" s="40"/>
      <c r="I24" s="40"/>
      <c r="J24" s="40"/>
      <c r="K24" s="42" t="s">
        <v>124</v>
      </c>
      <c r="L24" s="49"/>
      <c r="M24" s="44">
        <v>967050</v>
      </c>
      <c r="N24" s="44">
        <f t="shared" si="0"/>
        <v>967050</v>
      </c>
      <c r="O24" s="45"/>
      <c r="P24" s="45"/>
      <c r="Q24" s="45"/>
      <c r="R24" s="49"/>
      <c r="S24" s="49"/>
      <c r="T24" s="46">
        <f t="shared" si="1"/>
        <v>0</v>
      </c>
      <c r="U24" s="41" t="s">
        <v>193</v>
      </c>
      <c r="V24" s="38" t="str">
        <f t="shared" si="2"/>
        <v>OK</v>
      </c>
    </row>
    <row r="25" spans="1:22" s="39" customFormat="1" ht="51" thickBot="1" thickTop="1">
      <c r="A25" s="26" t="s">
        <v>269</v>
      </c>
      <c r="B25" s="27" t="s">
        <v>235</v>
      </c>
      <c r="C25" s="28" t="s">
        <v>282</v>
      </c>
      <c r="D25" s="40" t="s">
        <v>270</v>
      </c>
      <c r="E25" s="40"/>
      <c r="F25" s="40" t="s">
        <v>221</v>
      </c>
      <c r="G25" s="41" t="s">
        <v>147</v>
      </c>
      <c r="H25" s="40"/>
      <c r="I25" s="40"/>
      <c r="J25" s="40"/>
      <c r="K25" s="42" t="s">
        <v>124</v>
      </c>
      <c r="L25" s="49"/>
      <c r="M25" s="44">
        <v>425000</v>
      </c>
      <c r="N25" s="44">
        <f t="shared" si="0"/>
        <v>425000</v>
      </c>
      <c r="O25" s="45"/>
      <c r="P25" s="45"/>
      <c r="Q25" s="45"/>
      <c r="R25" s="49"/>
      <c r="S25" s="49">
        <v>352639</v>
      </c>
      <c r="T25" s="46">
        <f t="shared" si="1"/>
        <v>352639</v>
      </c>
      <c r="U25" s="41" t="s">
        <v>194</v>
      </c>
      <c r="V25" s="38" t="str">
        <f t="shared" si="2"/>
        <v>OK</v>
      </c>
    </row>
    <row r="26" spans="1:22" s="39" customFormat="1" ht="49.5" customHeight="1" thickBot="1" thickTop="1">
      <c r="A26" s="26" t="s">
        <v>269</v>
      </c>
      <c r="B26" s="27" t="s">
        <v>235</v>
      </c>
      <c r="C26" s="28" t="s">
        <v>282</v>
      </c>
      <c r="D26" s="40" t="s">
        <v>270</v>
      </c>
      <c r="E26" s="40"/>
      <c r="F26" s="40" t="s">
        <v>221</v>
      </c>
      <c r="G26" s="41" t="s">
        <v>148</v>
      </c>
      <c r="H26" s="40"/>
      <c r="I26" s="40"/>
      <c r="J26" s="40"/>
      <c r="K26" s="42" t="s">
        <v>34</v>
      </c>
      <c r="L26" s="49"/>
      <c r="M26" s="44">
        <v>340000</v>
      </c>
      <c r="N26" s="44">
        <f t="shared" si="0"/>
        <v>340000</v>
      </c>
      <c r="O26" s="45"/>
      <c r="P26" s="45"/>
      <c r="Q26" s="45"/>
      <c r="R26" s="49"/>
      <c r="S26" s="49">
        <v>300000</v>
      </c>
      <c r="T26" s="46">
        <f t="shared" si="1"/>
        <v>300000</v>
      </c>
      <c r="U26" s="41" t="s">
        <v>194</v>
      </c>
      <c r="V26" s="38" t="str">
        <f t="shared" si="2"/>
        <v>OK</v>
      </c>
    </row>
    <row r="27" spans="1:22" s="39" customFormat="1" ht="67.5" thickBot="1" thickTop="1">
      <c r="A27" s="26" t="s">
        <v>269</v>
      </c>
      <c r="B27" s="27" t="s">
        <v>235</v>
      </c>
      <c r="C27" s="28" t="s">
        <v>282</v>
      </c>
      <c r="D27" s="40" t="s">
        <v>270</v>
      </c>
      <c r="E27" s="40"/>
      <c r="F27" s="40" t="s">
        <v>221</v>
      </c>
      <c r="G27" s="41" t="s">
        <v>149</v>
      </c>
      <c r="H27" s="40"/>
      <c r="I27" s="40"/>
      <c r="J27" s="40"/>
      <c r="K27" s="42" t="s">
        <v>124</v>
      </c>
      <c r="L27" s="49"/>
      <c r="M27" s="44">
        <v>300000</v>
      </c>
      <c r="N27" s="44">
        <f t="shared" si="0"/>
        <v>300000</v>
      </c>
      <c r="O27" s="45"/>
      <c r="P27" s="45"/>
      <c r="Q27" s="45"/>
      <c r="R27" s="49"/>
      <c r="S27" s="49"/>
      <c r="T27" s="46">
        <f t="shared" si="1"/>
        <v>0</v>
      </c>
      <c r="U27" s="41" t="s">
        <v>195</v>
      </c>
      <c r="V27" s="38" t="str">
        <f t="shared" si="2"/>
        <v>OK</v>
      </c>
    </row>
    <row r="28" spans="1:22" s="39" customFormat="1" ht="49.5" customHeight="1" thickBot="1" thickTop="1">
      <c r="A28" s="26" t="s">
        <v>269</v>
      </c>
      <c r="B28" s="27" t="s">
        <v>235</v>
      </c>
      <c r="C28" s="28" t="s">
        <v>282</v>
      </c>
      <c r="D28" s="40" t="s">
        <v>270</v>
      </c>
      <c r="E28" s="40"/>
      <c r="F28" s="40" t="s">
        <v>221</v>
      </c>
      <c r="G28" s="41" t="s">
        <v>150</v>
      </c>
      <c r="H28" s="40"/>
      <c r="I28" s="40"/>
      <c r="J28" s="40"/>
      <c r="K28" s="42" t="s">
        <v>34</v>
      </c>
      <c r="L28" s="49"/>
      <c r="M28" s="44">
        <v>444875</v>
      </c>
      <c r="N28" s="44">
        <f t="shared" si="0"/>
        <v>444875</v>
      </c>
      <c r="O28" s="45"/>
      <c r="P28" s="45"/>
      <c r="Q28" s="45"/>
      <c r="R28" s="49"/>
      <c r="S28" s="49"/>
      <c r="T28" s="46">
        <f t="shared" si="1"/>
        <v>0</v>
      </c>
      <c r="U28" s="51" t="s">
        <v>185</v>
      </c>
      <c r="V28" s="38" t="str">
        <f t="shared" si="2"/>
        <v>OK</v>
      </c>
    </row>
    <row r="29" spans="1:22" s="39" customFormat="1" ht="51" thickBot="1" thickTop="1">
      <c r="A29" s="26" t="s">
        <v>269</v>
      </c>
      <c r="B29" s="27" t="s">
        <v>235</v>
      </c>
      <c r="C29" s="28" t="s">
        <v>282</v>
      </c>
      <c r="D29" s="40" t="s">
        <v>270</v>
      </c>
      <c r="E29" s="40"/>
      <c r="F29" s="40" t="s">
        <v>221</v>
      </c>
      <c r="G29" s="41" t="s">
        <v>151</v>
      </c>
      <c r="H29" s="40"/>
      <c r="I29" s="40"/>
      <c r="J29" s="40"/>
      <c r="K29" s="42" t="s">
        <v>220</v>
      </c>
      <c r="L29" s="49"/>
      <c r="M29" s="44">
        <v>194900</v>
      </c>
      <c r="N29" s="44">
        <f t="shared" si="0"/>
        <v>194900</v>
      </c>
      <c r="O29" s="45"/>
      <c r="P29" s="45"/>
      <c r="Q29" s="45"/>
      <c r="R29" s="49"/>
      <c r="S29" s="49"/>
      <c r="T29" s="46">
        <f t="shared" si="1"/>
        <v>0</v>
      </c>
      <c r="U29" s="41" t="s">
        <v>196</v>
      </c>
      <c r="V29" s="38" t="str">
        <f t="shared" si="2"/>
        <v>OK</v>
      </c>
    </row>
    <row r="30" spans="1:22" s="39" customFormat="1" ht="67.5" thickBot="1" thickTop="1">
      <c r="A30" s="26" t="s">
        <v>269</v>
      </c>
      <c r="B30" s="27" t="s">
        <v>235</v>
      </c>
      <c r="C30" s="28" t="s">
        <v>282</v>
      </c>
      <c r="D30" s="40" t="s">
        <v>270</v>
      </c>
      <c r="E30" s="40"/>
      <c r="F30" s="40" t="s">
        <v>221</v>
      </c>
      <c r="G30" s="41" t="s">
        <v>152</v>
      </c>
      <c r="H30" s="40"/>
      <c r="I30" s="40"/>
      <c r="J30" s="40"/>
      <c r="K30" s="42" t="s">
        <v>37</v>
      </c>
      <c r="L30" s="49"/>
      <c r="M30" s="44">
        <v>1252000</v>
      </c>
      <c r="N30" s="44">
        <f t="shared" si="0"/>
        <v>1252000</v>
      </c>
      <c r="O30" s="45"/>
      <c r="P30" s="45"/>
      <c r="Q30" s="45"/>
      <c r="R30" s="49"/>
      <c r="S30" s="49"/>
      <c r="T30" s="46">
        <f t="shared" si="1"/>
        <v>0</v>
      </c>
      <c r="U30" s="41" t="s">
        <v>186</v>
      </c>
      <c r="V30" s="38" t="str">
        <f t="shared" si="2"/>
        <v>OK</v>
      </c>
    </row>
    <row r="31" spans="1:22" s="39" customFormat="1" ht="67.5" thickBot="1" thickTop="1">
      <c r="A31" s="26" t="s">
        <v>269</v>
      </c>
      <c r="B31" s="27" t="s">
        <v>235</v>
      </c>
      <c r="C31" s="28" t="s">
        <v>282</v>
      </c>
      <c r="D31" s="40" t="s">
        <v>270</v>
      </c>
      <c r="E31" s="40"/>
      <c r="F31" s="40" t="s">
        <v>221</v>
      </c>
      <c r="G31" s="41" t="s">
        <v>153</v>
      </c>
      <c r="H31" s="40"/>
      <c r="I31" s="40"/>
      <c r="J31" s="40"/>
      <c r="K31" s="42" t="s">
        <v>124</v>
      </c>
      <c r="L31" s="49"/>
      <c r="M31" s="44">
        <v>898000</v>
      </c>
      <c r="N31" s="44">
        <f t="shared" si="0"/>
        <v>898000</v>
      </c>
      <c r="O31" s="45"/>
      <c r="P31" s="45"/>
      <c r="Q31" s="45"/>
      <c r="R31" s="49"/>
      <c r="S31" s="49">
        <v>300000</v>
      </c>
      <c r="T31" s="46">
        <f t="shared" si="1"/>
        <v>300000</v>
      </c>
      <c r="U31" s="41" t="s">
        <v>197</v>
      </c>
      <c r="V31" s="38" t="str">
        <f t="shared" si="2"/>
        <v>OK</v>
      </c>
    </row>
    <row r="32" spans="1:22" s="39" customFormat="1" ht="49.5" customHeight="1" thickBot="1" thickTop="1">
      <c r="A32" s="26" t="s">
        <v>269</v>
      </c>
      <c r="B32" s="27" t="s">
        <v>235</v>
      </c>
      <c r="C32" s="28" t="s">
        <v>282</v>
      </c>
      <c r="D32" s="40" t="s">
        <v>270</v>
      </c>
      <c r="E32" s="40"/>
      <c r="F32" s="40" t="s">
        <v>221</v>
      </c>
      <c r="G32" s="41" t="s">
        <v>154</v>
      </c>
      <c r="H32" s="40"/>
      <c r="I32" s="40"/>
      <c r="J32" s="40"/>
      <c r="K32" s="42" t="s">
        <v>34</v>
      </c>
      <c r="L32" s="49"/>
      <c r="M32" s="44">
        <v>540000</v>
      </c>
      <c r="N32" s="44">
        <f t="shared" si="0"/>
        <v>540000</v>
      </c>
      <c r="O32" s="45"/>
      <c r="P32" s="45"/>
      <c r="Q32" s="45"/>
      <c r="R32" s="49"/>
      <c r="S32" s="49"/>
      <c r="T32" s="46">
        <f t="shared" si="1"/>
        <v>0</v>
      </c>
      <c r="U32" s="41" t="s">
        <v>186</v>
      </c>
      <c r="V32" s="38" t="str">
        <f t="shared" si="2"/>
        <v>OK</v>
      </c>
    </row>
    <row r="33" spans="1:22" s="39" customFormat="1" ht="49.5" customHeight="1" thickBot="1" thickTop="1">
      <c r="A33" s="26" t="s">
        <v>269</v>
      </c>
      <c r="B33" s="27" t="s">
        <v>235</v>
      </c>
      <c r="C33" s="28" t="s">
        <v>282</v>
      </c>
      <c r="D33" s="40" t="s">
        <v>270</v>
      </c>
      <c r="E33" s="40"/>
      <c r="F33" s="40" t="s">
        <v>221</v>
      </c>
      <c r="G33" s="41" t="s">
        <v>155</v>
      </c>
      <c r="H33" s="40"/>
      <c r="I33" s="40"/>
      <c r="J33" s="40"/>
      <c r="K33" s="42" t="s">
        <v>34</v>
      </c>
      <c r="L33" s="49"/>
      <c r="M33" s="44">
        <v>430000</v>
      </c>
      <c r="N33" s="44">
        <f t="shared" si="0"/>
        <v>430000</v>
      </c>
      <c r="O33" s="45"/>
      <c r="P33" s="45"/>
      <c r="Q33" s="45"/>
      <c r="R33" s="49"/>
      <c r="S33" s="49">
        <v>374781</v>
      </c>
      <c r="T33" s="46">
        <f t="shared" si="1"/>
        <v>374781</v>
      </c>
      <c r="U33" s="41" t="s">
        <v>181</v>
      </c>
      <c r="V33" s="38" t="str">
        <f t="shared" si="2"/>
        <v>OK</v>
      </c>
    </row>
    <row r="34" spans="1:22" s="39" customFormat="1" ht="67.5" thickBot="1" thickTop="1">
      <c r="A34" s="26" t="s">
        <v>269</v>
      </c>
      <c r="B34" s="27" t="s">
        <v>235</v>
      </c>
      <c r="C34" s="28" t="s">
        <v>282</v>
      </c>
      <c r="D34" s="40" t="s">
        <v>270</v>
      </c>
      <c r="E34" s="40"/>
      <c r="F34" s="40" t="s">
        <v>221</v>
      </c>
      <c r="G34" s="41" t="s">
        <v>156</v>
      </c>
      <c r="H34" s="40"/>
      <c r="I34" s="40"/>
      <c r="J34" s="40"/>
      <c r="K34" s="42" t="s">
        <v>124</v>
      </c>
      <c r="L34" s="49"/>
      <c r="M34" s="44">
        <v>395000</v>
      </c>
      <c r="N34" s="44">
        <f t="shared" si="0"/>
        <v>395000</v>
      </c>
      <c r="O34" s="45"/>
      <c r="P34" s="45"/>
      <c r="Q34" s="45"/>
      <c r="R34" s="49"/>
      <c r="S34" s="49">
        <v>225000</v>
      </c>
      <c r="T34" s="46">
        <f t="shared" si="1"/>
        <v>225000</v>
      </c>
      <c r="U34" s="51" t="s">
        <v>198</v>
      </c>
      <c r="V34" s="38" t="str">
        <f t="shared" si="2"/>
        <v>OK</v>
      </c>
    </row>
    <row r="35" spans="1:22" s="39" customFormat="1" ht="51" thickBot="1" thickTop="1">
      <c r="A35" s="26" t="s">
        <v>269</v>
      </c>
      <c r="B35" s="27" t="s">
        <v>235</v>
      </c>
      <c r="C35" s="28" t="s">
        <v>282</v>
      </c>
      <c r="D35" s="40" t="s">
        <v>270</v>
      </c>
      <c r="E35" s="40"/>
      <c r="F35" s="40" t="s">
        <v>221</v>
      </c>
      <c r="G35" s="41" t="s">
        <v>157</v>
      </c>
      <c r="H35" s="40"/>
      <c r="I35" s="40"/>
      <c r="J35" s="40"/>
      <c r="K35" s="42" t="s">
        <v>34</v>
      </c>
      <c r="L35" s="49"/>
      <c r="M35" s="44">
        <v>465000</v>
      </c>
      <c r="N35" s="44">
        <f t="shared" si="0"/>
        <v>465000</v>
      </c>
      <c r="O35" s="45"/>
      <c r="P35" s="45"/>
      <c r="Q35" s="45"/>
      <c r="R35" s="49"/>
      <c r="S35" s="49"/>
      <c r="T35" s="46">
        <f t="shared" si="1"/>
        <v>0</v>
      </c>
      <c r="U35" s="41" t="s">
        <v>199</v>
      </c>
      <c r="V35" s="38" t="str">
        <f t="shared" si="2"/>
        <v>OK</v>
      </c>
    </row>
    <row r="36" spans="1:22" s="39" customFormat="1" ht="51" thickBot="1" thickTop="1">
      <c r="A36" s="26" t="s">
        <v>269</v>
      </c>
      <c r="B36" s="27" t="s">
        <v>235</v>
      </c>
      <c r="C36" s="28" t="s">
        <v>282</v>
      </c>
      <c r="D36" s="40" t="s">
        <v>270</v>
      </c>
      <c r="E36" s="40"/>
      <c r="F36" s="40" t="s">
        <v>221</v>
      </c>
      <c r="G36" s="41" t="s">
        <v>158</v>
      </c>
      <c r="H36" s="40"/>
      <c r="I36" s="40"/>
      <c r="J36" s="40"/>
      <c r="K36" s="42" t="s">
        <v>34</v>
      </c>
      <c r="L36" s="49"/>
      <c r="M36" s="44">
        <v>485500</v>
      </c>
      <c r="N36" s="44">
        <f t="shared" si="0"/>
        <v>485500</v>
      </c>
      <c r="O36" s="45"/>
      <c r="P36" s="45"/>
      <c r="Q36" s="45"/>
      <c r="R36" s="49"/>
      <c r="S36" s="49"/>
      <c r="T36" s="46">
        <f t="shared" si="1"/>
        <v>0</v>
      </c>
      <c r="U36" s="41" t="s">
        <v>199</v>
      </c>
      <c r="V36" s="38" t="str">
        <f t="shared" si="2"/>
        <v>OK</v>
      </c>
    </row>
    <row r="37" spans="1:22" s="39" customFormat="1" ht="67.5" thickBot="1" thickTop="1">
      <c r="A37" s="26" t="s">
        <v>269</v>
      </c>
      <c r="B37" s="27" t="s">
        <v>235</v>
      </c>
      <c r="C37" s="28" t="s">
        <v>282</v>
      </c>
      <c r="D37" s="40" t="s">
        <v>270</v>
      </c>
      <c r="E37" s="40"/>
      <c r="F37" s="40" t="s">
        <v>221</v>
      </c>
      <c r="G37" s="41" t="s">
        <v>159</v>
      </c>
      <c r="H37" s="40"/>
      <c r="I37" s="40"/>
      <c r="J37" s="40"/>
      <c r="K37" s="42" t="s">
        <v>34</v>
      </c>
      <c r="L37" s="49"/>
      <c r="M37" s="44">
        <v>451000</v>
      </c>
      <c r="N37" s="44">
        <f t="shared" si="0"/>
        <v>451000</v>
      </c>
      <c r="O37" s="45"/>
      <c r="P37" s="45"/>
      <c r="Q37" s="45"/>
      <c r="R37" s="49"/>
      <c r="S37" s="49"/>
      <c r="T37" s="46">
        <f t="shared" si="1"/>
        <v>0</v>
      </c>
      <c r="U37" s="52" t="s">
        <v>200</v>
      </c>
      <c r="V37" s="38" t="str">
        <f t="shared" si="2"/>
        <v>OK</v>
      </c>
    </row>
    <row r="38" spans="1:22" s="39" customFormat="1" ht="51" thickBot="1" thickTop="1">
      <c r="A38" s="26" t="s">
        <v>269</v>
      </c>
      <c r="B38" s="27" t="s">
        <v>235</v>
      </c>
      <c r="C38" s="28" t="s">
        <v>282</v>
      </c>
      <c r="D38" s="40" t="s">
        <v>270</v>
      </c>
      <c r="E38" s="40"/>
      <c r="F38" s="40" t="s">
        <v>221</v>
      </c>
      <c r="G38" s="41" t="s">
        <v>160</v>
      </c>
      <c r="H38" s="40"/>
      <c r="I38" s="40"/>
      <c r="J38" s="40"/>
      <c r="K38" s="42" t="s">
        <v>34</v>
      </c>
      <c r="L38" s="49"/>
      <c r="M38" s="44">
        <v>150000</v>
      </c>
      <c r="N38" s="44">
        <f t="shared" si="0"/>
        <v>150000</v>
      </c>
      <c r="O38" s="45"/>
      <c r="P38" s="45"/>
      <c r="Q38" s="45"/>
      <c r="R38" s="49"/>
      <c r="S38" s="49"/>
      <c r="T38" s="46">
        <f t="shared" si="1"/>
        <v>0</v>
      </c>
      <c r="U38" s="41" t="s">
        <v>201</v>
      </c>
      <c r="V38" s="38" t="str">
        <f t="shared" si="2"/>
        <v>OK</v>
      </c>
    </row>
    <row r="39" spans="1:22" s="39" customFormat="1" ht="49.5" customHeight="1" thickBot="1" thickTop="1">
      <c r="A39" s="26" t="s">
        <v>269</v>
      </c>
      <c r="B39" s="27" t="s">
        <v>235</v>
      </c>
      <c r="C39" s="28" t="s">
        <v>282</v>
      </c>
      <c r="D39" s="40" t="s">
        <v>270</v>
      </c>
      <c r="E39" s="40"/>
      <c r="F39" s="40" t="s">
        <v>221</v>
      </c>
      <c r="G39" s="41" t="s">
        <v>161</v>
      </c>
      <c r="H39" s="40"/>
      <c r="I39" s="40"/>
      <c r="J39" s="40"/>
      <c r="K39" s="42" t="s">
        <v>36</v>
      </c>
      <c r="L39" s="49"/>
      <c r="M39" s="44">
        <v>750000</v>
      </c>
      <c r="N39" s="44">
        <f t="shared" si="0"/>
        <v>750000</v>
      </c>
      <c r="O39" s="45"/>
      <c r="P39" s="45"/>
      <c r="Q39" s="45"/>
      <c r="R39" s="49"/>
      <c r="S39" s="49"/>
      <c r="T39" s="46">
        <f t="shared" si="1"/>
        <v>0</v>
      </c>
      <c r="U39" s="41" t="s">
        <v>177</v>
      </c>
      <c r="V39" s="38" t="str">
        <f t="shared" si="2"/>
        <v>OK</v>
      </c>
    </row>
    <row r="40" spans="1:22" s="39" customFormat="1" ht="49.5" customHeight="1" thickBot="1" thickTop="1">
      <c r="A40" s="26" t="s">
        <v>269</v>
      </c>
      <c r="B40" s="27" t="s">
        <v>235</v>
      </c>
      <c r="C40" s="28" t="s">
        <v>282</v>
      </c>
      <c r="D40" s="40" t="s">
        <v>270</v>
      </c>
      <c r="E40" s="40"/>
      <c r="F40" s="40" t="s">
        <v>221</v>
      </c>
      <c r="G40" s="41" t="s">
        <v>162</v>
      </c>
      <c r="H40" s="40"/>
      <c r="I40" s="40"/>
      <c r="J40" s="40"/>
      <c r="K40" s="42" t="s">
        <v>119</v>
      </c>
      <c r="L40" s="49"/>
      <c r="M40" s="44">
        <v>1395000</v>
      </c>
      <c r="N40" s="44">
        <f t="shared" si="0"/>
        <v>1395000</v>
      </c>
      <c r="O40" s="45"/>
      <c r="P40" s="45"/>
      <c r="Q40" s="45"/>
      <c r="R40" s="49"/>
      <c r="S40" s="49"/>
      <c r="T40" s="46">
        <f t="shared" si="1"/>
        <v>0</v>
      </c>
      <c r="U40" s="41" t="s">
        <v>184</v>
      </c>
      <c r="V40" s="38" t="str">
        <f t="shared" si="2"/>
        <v>OK</v>
      </c>
    </row>
    <row r="41" spans="1:22" s="39" customFormat="1" ht="49.5" customHeight="1" thickBot="1" thickTop="1">
      <c r="A41" s="26" t="s">
        <v>269</v>
      </c>
      <c r="B41" s="27" t="s">
        <v>235</v>
      </c>
      <c r="C41" s="28" t="s">
        <v>282</v>
      </c>
      <c r="D41" s="40" t="s">
        <v>270</v>
      </c>
      <c r="E41" s="40"/>
      <c r="F41" s="40" t="s">
        <v>221</v>
      </c>
      <c r="G41" s="41" t="s">
        <v>163</v>
      </c>
      <c r="H41" s="40"/>
      <c r="I41" s="40"/>
      <c r="J41" s="40"/>
      <c r="K41" s="42" t="s">
        <v>36</v>
      </c>
      <c r="L41" s="49"/>
      <c r="M41" s="44">
        <v>565000</v>
      </c>
      <c r="N41" s="44">
        <f t="shared" si="0"/>
        <v>565000</v>
      </c>
      <c r="O41" s="45"/>
      <c r="P41" s="45"/>
      <c r="Q41" s="45"/>
      <c r="R41" s="49"/>
      <c r="S41" s="49"/>
      <c r="T41" s="46">
        <f t="shared" si="1"/>
        <v>0</v>
      </c>
      <c r="U41" s="41" t="s">
        <v>202</v>
      </c>
      <c r="V41" s="38" t="str">
        <f t="shared" si="2"/>
        <v>OK</v>
      </c>
    </row>
    <row r="42" spans="1:22" s="39" customFormat="1" ht="56.25" customHeight="1" thickBot="1" thickTop="1">
      <c r="A42" s="26" t="s">
        <v>269</v>
      </c>
      <c r="B42" s="27" t="s">
        <v>235</v>
      </c>
      <c r="C42" s="28" t="s">
        <v>282</v>
      </c>
      <c r="D42" s="40" t="s">
        <v>270</v>
      </c>
      <c r="E42" s="40"/>
      <c r="F42" s="40" t="s">
        <v>221</v>
      </c>
      <c r="G42" s="41" t="s">
        <v>164</v>
      </c>
      <c r="H42" s="40"/>
      <c r="I42" s="40"/>
      <c r="J42" s="40"/>
      <c r="K42" s="42" t="s">
        <v>33</v>
      </c>
      <c r="L42" s="49"/>
      <c r="M42" s="44">
        <v>503275</v>
      </c>
      <c r="N42" s="44">
        <f t="shared" si="0"/>
        <v>503275</v>
      </c>
      <c r="O42" s="45"/>
      <c r="P42" s="45"/>
      <c r="Q42" s="45"/>
      <c r="R42" s="49"/>
      <c r="S42" s="49"/>
      <c r="T42" s="46">
        <f t="shared" si="1"/>
        <v>0</v>
      </c>
      <c r="U42" s="41" t="s">
        <v>203</v>
      </c>
      <c r="V42" s="38" t="str">
        <f t="shared" si="2"/>
        <v>OK</v>
      </c>
    </row>
    <row r="43" spans="1:22" s="39" customFormat="1" ht="49.5" customHeight="1" thickBot="1" thickTop="1">
      <c r="A43" s="26" t="s">
        <v>269</v>
      </c>
      <c r="B43" s="27" t="s">
        <v>235</v>
      </c>
      <c r="C43" s="28" t="s">
        <v>282</v>
      </c>
      <c r="D43" s="40" t="s">
        <v>270</v>
      </c>
      <c r="E43" s="40"/>
      <c r="F43" s="40" t="s">
        <v>221</v>
      </c>
      <c r="G43" s="41" t="s">
        <v>165</v>
      </c>
      <c r="H43" s="40"/>
      <c r="I43" s="40"/>
      <c r="J43" s="40"/>
      <c r="K43" s="42" t="s">
        <v>119</v>
      </c>
      <c r="L43" s="49"/>
      <c r="M43" s="44">
        <v>1576000</v>
      </c>
      <c r="N43" s="44">
        <f t="shared" si="0"/>
        <v>1576000</v>
      </c>
      <c r="O43" s="45"/>
      <c r="P43" s="45"/>
      <c r="Q43" s="45"/>
      <c r="R43" s="49"/>
      <c r="S43" s="49"/>
      <c r="T43" s="46">
        <f t="shared" si="1"/>
        <v>0</v>
      </c>
      <c r="U43" s="41" t="s">
        <v>204</v>
      </c>
      <c r="V43" s="38" t="str">
        <f t="shared" si="2"/>
        <v>OK</v>
      </c>
    </row>
    <row r="44" spans="1:22" s="39" customFormat="1" ht="49.5" customHeight="1" thickBot="1" thickTop="1">
      <c r="A44" s="26" t="s">
        <v>269</v>
      </c>
      <c r="B44" s="27" t="s">
        <v>235</v>
      </c>
      <c r="C44" s="28" t="s">
        <v>282</v>
      </c>
      <c r="D44" s="40" t="s">
        <v>270</v>
      </c>
      <c r="E44" s="40"/>
      <c r="F44" s="40" t="s">
        <v>221</v>
      </c>
      <c r="G44" s="41" t="s">
        <v>166</v>
      </c>
      <c r="H44" s="40"/>
      <c r="I44" s="40"/>
      <c r="J44" s="40"/>
      <c r="K44" s="42" t="s">
        <v>33</v>
      </c>
      <c r="L44" s="49"/>
      <c r="M44" s="44">
        <v>375000</v>
      </c>
      <c r="N44" s="44">
        <f t="shared" si="0"/>
        <v>375000</v>
      </c>
      <c r="O44" s="45"/>
      <c r="P44" s="45"/>
      <c r="Q44" s="45"/>
      <c r="R44" s="49"/>
      <c r="S44" s="49"/>
      <c r="T44" s="46">
        <f t="shared" si="1"/>
        <v>0</v>
      </c>
      <c r="U44" s="41" t="s">
        <v>205</v>
      </c>
      <c r="V44" s="38" t="str">
        <f>IF(T44&gt;N44,"Invalid","OK")</f>
        <v>OK</v>
      </c>
    </row>
    <row r="45" spans="1:22" s="39" customFormat="1" ht="49.5" customHeight="1" thickBot="1" thickTop="1">
      <c r="A45" s="26" t="s">
        <v>269</v>
      </c>
      <c r="B45" s="27" t="s">
        <v>235</v>
      </c>
      <c r="C45" s="28" t="s">
        <v>282</v>
      </c>
      <c r="D45" s="40" t="s">
        <v>270</v>
      </c>
      <c r="E45" s="40"/>
      <c r="F45" s="40" t="s">
        <v>221</v>
      </c>
      <c r="G45" s="41" t="s">
        <v>167</v>
      </c>
      <c r="H45" s="40"/>
      <c r="I45" s="40"/>
      <c r="J45" s="40"/>
      <c r="K45" s="42" t="s">
        <v>119</v>
      </c>
      <c r="L45" s="49"/>
      <c r="M45" s="44">
        <v>1760000</v>
      </c>
      <c r="N45" s="44">
        <f>SUM(L45:M45)</f>
        <v>1760000</v>
      </c>
      <c r="O45" s="45"/>
      <c r="P45" s="45"/>
      <c r="Q45" s="45"/>
      <c r="R45" s="49"/>
      <c r="S45" s="49"/>
      <c r="T45" s="46">
        <f>SUM(R45:S45)</f>
        <v>0</v>
      </c>
      <c r="U45" s="41" t="s">
        <v>192</v>
      </c>
      <c r="V45" s="38" t="str">
        <f>IF(T45&gt;N45,"Invalid","OK")</f>
        <v>OK</v>
      </c>
    </row>
    <row r="46" spans="1:22" s="39" customFormat="1" ht="49.5" customHeight="1" thickBot="1" thickTop="1">
      <c r="A46" s="26" t="s">
        <v>269</v>
      </c>
      <c r="B46" s="27" t="s">
        <v>235</v>
      </c>
      <c r="C46" s="28" t="s">
        <v>282</v>
      </c>
      <c r="D46" s="40" t="s">
        <v>270</v>
      </c>
      <c r="E46" s="40"/>
      <c r="F46" s="40" t="s">
        <v>221</v>
      </c>
      <c r="G46" s="41" t="s">
        <v>168</v>
      </c>
      <c r="H46" s="40"/>
      <c r="I46" s="40"/>
      <c r="J46" s="40"/>
      <c r="K46" s="42" t="s">
        <v>33</v>
      </c>
      <c r="L46" s="49"/>
      <c r="M46" s="44">
        <v>375000</v>
      </c>
      <c r="N46" s="44">
        <f>SUM(L46:M46)</f>
        <v>375000</v>
      </c>
      <c r="O46" s="45"/>
      <c r="P46" s="45"/>
      <c r="Q46" s="45"/>
      <c r="R46" s="49"/>
      <c r="S46" s="49"/>
      <c r="T46" s="46">
        <f>SUM(R46:S46)</f>
        <v>0</v>
      </c>
      <c r="U46" s="41" t="s">
        <v>206</v>
      </c>
      <c r="V46" s="38" t="str">
        <f>IF(T46&gt;N46,"Invalid","OK")</f>
        <v>OK</v>
      </c>
    </row>
    <row r="47" spans="1:22" s="39" customFormat="1" ht="49.5" customHeight="1" thickBot="1" thickTop="1">
      <c r="A47" s="26" t="s">
        <v>269</v>
      </c>
      <c r="B47" s="27" t="s">
        <v>235</v>
      </c>
      <c r="C47" s="28" t="s">
        <v>282</v>
      </c>
      <c r="D47" s="40" t="s">
        <v>270</v>
      </c>
      <c r="E47" s="40"/>
      <c r="F47" s="40" t="s">
        <v>221</v>
      </c>
      <c r="G47" s="41" t="s">
        <v>233</v>
      </c>
      <c r="H47" s="40"/>
      <c r="I47" s="40"/>
      <c r="J47" s="40"/>
      <c r="K47" s="42" t="s">
        <v>33</v>
      </c>
      <c r="L47" s="49"/>
      <c r="M47" s="44">
        <v>135800</v>
      </c>
      <c r="N47" s="44">
        <f>SUM(L47:M47)</f>
        <v>135800</v>
      </c>
      <c r="O47" s="45"/>
      <c r="P47" s="45"/>
      <c r="Q47" s="45"/>
      <c r="R47" s="49"/>
      <c r="S47" s="49"/>
      <c r="T47" s="46">
        <f>SUM(R47:S47)</f>
        <v>0</v>
      </c>
      <c r="U47" s="41" t="s">
        <v>204</v>
      </c>
      <c r="V47" s="38" t="str">
        <f>IF(T47&gt;N47,"Invalid","OK")</f>
        <v>OK</v>
      </c>
    </row>
    <row r="48" spans="1:22" s="39" customFormat="1" ht="49.5" customHeight="1" thickBot="1" thickTop="1">
      <c r="A48" s="26" t="s">
        <v>269</v>
      </c>
      <c r="B48" s="27" t="s">
        <v>235</v>
      </c>
      <c r="C48" s="28" t="s">
        <v>282</v>
      </c>
      <c r="D48" s="40" t="s">
        <v>270</v>
      </c>
      <c r="E48" s="40"/>
      <c r="F48" s="40" t="s">
        <v>221</v>
      </c>
      <c r="G48" s="41" t="s">
        <v>170</v>
      </c>
      <c r="H48" s="40"/>
      <c r="I48" s="40"/>
      <c r="J48" s="40"/>
      <c r="K48" s="42" t="s">
        <v>36</v>
      </c>
      <c r="L48" s="49"/>
      <c r="M48" s="44">
        <v>1335000</v>
      </c>
      <c r="N48" s="44">
        <f>SUM(L48:M48)</f>
        <v>1335000</v>
      </c>
      <c r="O48" s="45"/>
      <c r="P48" s="45"/>
      <c r="Q48" s="45"/>
      <c r="R48" s="49"/>
      <c r="S48" s="49"/>
      <c r="T48" s="46">
        <f>SUM(R48:S48)</f>
        <v>0</v>
      </c>
      <c r="U48" s="41" t="s">
        <v>211</v>
      </c>
      <c r="V48" s="38" t="str">
        <f>IF(T48&gt;N48,"Invalid","OK")</f>
        <v>OK</v>
      </c>
    </row>
    <row r="49" spans="1:22" s="39" customFormat="1" ht="49.5" customHeight="1" thickBot="1" thickTop="1">
      <c r="A49" s="26" t="s">
        <v>269</v>
      </c>
      <c r="B49" s="27" t="s">
        <v>235</v>
      </c>
      <c r="C49" s="28" t="s">
        <v>282</v>
      </c>
      <c r="D49" s="40" t="s">
        <v>270</v>
      </c>
      <c r="E49" s="40"/>
      <c r="F49" s="40" t="s">
        <v>221</v>
      </c>
      <c r="G49" s="41" t="s">
        <v>171</v>
      </c>
      <c r="H49" s="40"/>
      <c r="I49" s="40"/>
      <c r="J49" s="40"/>
      <c r="K49" s="42" t="s">
        <v>33</v>
      </c>
      <c r="L49" s="49"/>
      <c r="M49" s="44">
        <v>88350</v>
      </c>
      <c r="N49" s="44">
        <f>SUM(L49:M49)</f>
        <v>88350</v>
      </c>
      <c r="O49" s="45"/>
      <c r="P49" s="45"/>
      <c r="Q49" s="45"/>
      <c r="R49" s="49"/>
      <c r="S49" s="49"/>
      <c r="T49" s="46">
        <f>SUM(R49:S49)</f>
        <v>0</v>
      </c>
      <c r="U49" s="41" t="s">
        <v>202</v>
      </c>
      <c r="V49" s="38" t="str">
        <f>IF(T49&gt;N49,"Invalid","OK")</f>
        <v>OK</v>
      </c>
    </row>
    <row r="50" spans="1:22" s="39" customFormat="1" ht="49.5" customHeight="1" thickBot="1" thickTop="1">
      <c r="A50" s="26" t="s">
        <v>269</v>
      </c>
      <c r="B50" s="27" t="s">
        <v>235</v>
      </c>
      <c r="C50" s="28" t="s">
        <v>282</v>
      </c>
      <c r="D50" s="40" t="s">
        <v>270</v>
      </c>
      <c r="E50" s="40"/>
      <c r="F50" s="40" t="s">
        <v>221</v>
      </c>
      <c r="G50" s="41" t="s">
        <v>230</v>
      </c>
      <c r="H50" s="40"/>
      <c r="I50" s="40"/>
      <c r="J50" s="40"/>
      <c r="K50" s="42" t="s">
        <v>33</v>
      </c>
      <c r="L50" s="49"/>
      <c r="M50" s="44">
        <v>72000</v>
      </c>
      <c r="N50" s="44">
        <f>SUM(L50:M50)</f>
        <v>72000</v>
      </c>
      <c r="O50" s="45"/>
      <c r="P50" s="45"/>
      <c r="Q50" s="45"/>
      <c r="R50" s="49"/>
      <c r="S50" s="49"/>
      <c r="T50" s="46">
        <f>SUM(R50:S50)</f>
        <v>0</v>
      </c>
      <c r="U50" s="41" t="s">
        <v>186</v>
      </c>
      <c r="V50" s="38" t="str">
        <f>IF(T50&gt;N50,"Invalid","OK")</f>
        <v>OK</v>
      </c>
    </row>
    <row r="51" spans="1:22" s="39" customFormat="1" ht="49.5" customHeight="1" thickBot="1" thickTop="1">
      <c r="A51" s="26" t="s">
        <v>269</v>
      </c>
      <c r="B51" s="27" t="s">
        <v>235</v>
      </c>
      <c r="C51" s="28" t="s">
        <v>282</v>
      </c>
      <c r="D51" s="40" t="s">
        <v>270</v>
      </c>
      <c r="E51" s="40"/>
      <c r="F51" s="40" t="s">
        <v>221</v>
      </c>
      <c r="G51" s="41" t="s">
        <v>231</v>
      </c>
      <c r="H51" s="40"/>
      <c r="I51" s="40"/>
      <c r="J51" s="40"/>
      <c r="K51" s="42" t="s">
        <v>33</v>
      </c>
      <c r="L51" s="49"/>
      <c r="M51" s="44">
        <v>122200</v>
      </c>
      <c r="N51" s="44">
        <f>SUM(L51:M51)</f>
        <v>122200</v>
      </c>
      <c r="O51" s="45"/>
      <c r="P51" s="45"/>
      <c r="Q51" s="45"/>
      <c r="R51" s="49"/>
      <c r="S51" s="49"/>
      <c r="T51" s="46">
        <f>SUM(R51:S51)</f>
        <v>0</v>
      </c>
      <c r="U51" s="41" t="s">
        <v>213</v>
      </c>
      <c r="V51" s="38" t="str">
        <f>IF(T51&gt;N51,"Invalid","OK")</f>
        <v>OK</v>
      </c>
    </row>
    <row r="52" spans="1:22" s="39" customFormat="1" ht="49.5" customHeight="1" thickBot="1" thickTop="1">
      <c r="A52" s="26" t="s">
        <v>269</v>
      </c>
      <c r="B52" s="27" t="s">
        <v>235</v>
      </c>
      <c r="C52" s="28" t="s">
        <v>282</v>
      </c>
      <c r="D52" s="40" t="s">
        <v>270</v>
      </c>
      <c r="E52" s="40"/>
      <c r="F52" s="40" t="s">
        <v>221</v>
      </c>
      <c r="G52" s="41" t="s">
        <v>172</v>
      </c>
      <c r="H52" s="40"/>
      <c r="I52" s="40"/>
      <c r="J52" s="40"/>
      <c r="K52" s="42" t="s">
        <v>36</v>
      </c>
      <c r="L52" s="49"/>
      <c r="M52" s="44">
        <v>360000</v>
      </c>
      <c r="N52" s="44">
        <f>SUM(L52:M52)</f>
        <v>360000</v>
      </c>
      <c r="O52" s="45"/>
      <c r="P52" s="45"/>
      <c r="Q52" s="45"/>
      <c r="R52" s="49"/>
      <c r="S52" s="49"/>
      <c r="T52" s="46">
        <f>SUM(R52:S52)</f>
        <v>0</v>
      </c>
      <c r="U52" s="41" t="s">
        <v>186</v>
      </c>
      <c r="V52" s="38" t="str">
        <f>IF(T52&gt;N52,"Invalid","OK")</f>
        <v>OK</v>
      </c>
    </row>
    <row r="53" spans="1:22" s="39" customFormat="1" ht="49.5" customHeight="1" thickBot="1" thickTop="1">
      <c r="A53" s="26" t="s">
        <v>269</v>
      </c>
      <c r="B53" s="27" t="s">
        <v>235</v>
      </c>
      <c r="C53" s="28" t="s">
        <v>282</v>
      </c>
      <c r="D53" s="40" t="s">
        <v>270</v>
      </c>
      <c r="E53" s="40"/>
      <c r="F53" s="40" t="s">
        <v>221</v>
      </c>
      <c r="G53" s="41" t="s">
        <v>173</v>
      </c>
      <c r="H53" s="40"/>
      <c r="I53" s="40"/>
      <c r="J53" s="40"/>
      <c r="K53" s="42" t="s">
        <v>36</v>
      </c>
      <c r="L53" s="49"/>
      <c r="M53" s="44">
        <v>557600</v>
      </c>
      <c r="N53" s="44">
        <f>SUM(L53:M53)</f>
        <v>557600</v>
      </c>
      <c r="O53" s="45"/>
      <c r="P53" s="45"/>
      <c r="Q53" s="45"/>
      <c r="R53" s="49"/>
      <c r="S53" s="49"/>
      <c r="T53" s="46">
        <f>SUM(R53:S53)</f>
        <v>0</v>
      </c>
      <c r="U53" s="41" t="s">
        <v>215</v>
      </c>
      <c r="V53" s="38" t="str">
        <f>IF(T53&gt;N53,"Invalid","OK")</f>
        <v>OK</v>
      </c>
    </row>
    <row r="54" spans="1:22" s="39" customFormat="1" ht="51" thickBot="1" thickTop="1">
      <c r="A54" s="26" t="s">
        <v>269</v>
      </c>
      <c r="B54" s="27" t="s">
        <v>235</v>
      </c>
      <c r="C54" s="28" t="s">
        <v>282</v>
      </c>
      <c r="D54" s="40" t="s">
        <v>270</v>
      </c>
      <c r="E54" s="40"/>
      <c r="F54" s="40" t="s">
        <v>221</v>
      </c>
      <c r="G54" s="41" t="s">
        <v>174</v>
      </c>
      <c r="H54" s="40"/>
      <c r="I54" s="40"/>
      <c r="J54" s="40"/>
      <c r="K54" s="42" t="s">
        <v>33</v>
      </c>
      <c r="L54" s="49"/>
      <c r="M54" s="44">
        <v>425000</v>
      </c>
      <c r="N54" s="44">
        <f>SUM(L54:M54)</f>
        <v>425000</v>
      </c>
      <c r="O54" s="45"/>
      <c r="P54" s="45"/>
      <c r="Q54" s="45"/>
      <c r="R54" s="49"/>
      <c r="S54" s="49"/>
      <c r="T54" s="46">
        <f>SUM(R54:S54)</f>
        <v>0</v>
      </c>
      <c r="U54" s="41" t="s">
        <v>216</v>
      </c>
      <c r="V54" s="38" t="str">
        <f>IF(T54&gt;N54,"Invalid","OK")</f>
        <v>OK</v>
      </c>
    </row>
    <row r="55" spans="1:22" s="39" customFormat="1" ht="49.5" customHeight="1" thickBot="1" thickTop="1">
      <c r="A55" s="26" t="s">
        <v>269</v>
      </c>
      <c r="B55" s="27" t="s">
        <v>235</v>
      </c>
      <c r="C55" s="28" t="s">
        <v>282</v>
      </c>
      <c r="D55" s="40" t="s">
        <v>270</v>
      </c>
      <c r="E55" s="40"/>
      <c r="F55" s="40" t="s">
        <v>53</v>
      </c>
      <c r="G55" s="41" t="s">
        <v>78</v>
      </c>
      <c r="H55" s="40"/>
      <c r="I55" s="40"/>
      <c r="J55" s="40"/>
      <c r="K55" s="42" t="s">
        <v>33</v>
      </c>
      <c r="L55" s="49"/>
      <c r="M55" s="44">
        <v>500000</v>
      </c>
      <c r="N55" s="44">
        <f aca="true" t="shared" si="3" ref="N55:N73">SUM(L55:M55)</f>
        <v>500000</v>
      </c>
      <c r="O55" s="45"/>
      <c r="P55" s="45"/>
      <c r="Q55" s="45"/>
      <c r="R55" s="49"/>
      <c r="S55" s="49"/>
      <c r="T55" s="46">
        <f aca="true" t="shared" si="4" ref="T55:T73">SUM(R55:S55)</f>
        <v>0</v>
      </c>
      <c r="U55" s="40" t="s">
        <v>237</v>
      </c>
      <c r="V55" s="38" t="str">
        <f aca="true" t="shared" si="5" ref="V55:V73">IF(T55&gt;N55,"Invalid","OK")</f>
        <v>OK</v>
      </c>
    </row>
    <row r="56" spans="1:22" s="39" customFormat="1" ht="49.5" customHeight="1" thickBot="1" thickTop="1">
      <c r="A56" s="26" t="s">
        <v>269</v>
      </c>
      <c r="B56" s="27" t="s">
        <v>235</v>
      </c>
      <c r="C56" s="28" t="s">
        <v>282</v>
      </c>
      <c r="D56" s="40" t="s">
        <v>270</v>
      </c>
      <c r="E56" s="40"/>
      <c r="F56" s="40" t="s">
        <v>53</v>
      </c>
      <c r="G56" s="41" t="s">
        <v>79</v>
      </c>
      <c r="H56" s="40"/>
      <c r="I56" s="40"/>
      <c r="J56" s="40"/>
      <c r="K56" s="42" t="s">
        <v>33</v>
      </c>
      <c r="L56" s="49"/>
      <c r="M56" s="44">
        <v>500000</v>
      </c>
      <c r="N56" s="44">
        <f t="shared" si="3"/>
        <v>500000</v>
      </c>
      <c r="O56" s="45"/>
      <c r="P56" s="45"/>
      <c r="Q56" s="45"/>
      <c r="R56" s="49"/>
      <c r="S56" s="49"/>
      <c r="T56" s="46">
        <f t="shared" si="4"/>
        <v>0</v>
      </c>
      <c r="U56" s="40" t="s">
        <v>237</v>
      </c>
      <c r="V56" s="38" t="str">
        <f t="shared" si="5"/>
        <v>OK</v>
      </c>
    </row>
    <row r="57" spans="1:22" s="39" customFormat="1" ht="49.5" customHeight="1" thickBot="1" thickTop="1">
      <c r="A57" s="26" t="s">
        <v>269</v>
      </c>
      <c r="B57" s="27" t="s">
        <v>235</v>
      </c>
      <c r="C57" s="28" t="s">
        <v>282</v>
      </c>
      <c r="D57" s="40" t="s">
        <v>270</v>
      </c>
      <c r="E57" s="40"/>
      <c r="F57" s="40" t="s">
        <v>58</v>
      </c>
      <c r="G57" s="41" t="s">
        <v>85</v>
      </c>
      <c r="H57" s="40"/>
      <c r="I57" s="40"/>
      <c r="J57" s="40"/>
      <c r="K57" s="42" t="s">
        <v>33</v>
      </c>
      <c r="L57" s="49"/>
      <c r="M57" s="44">
        <v>1500000</v>
      </c>
      <c r="N57" s="44">
        <f t="shared" si="3"/>
        <v>1500000</v>
      </c>
      <c r="O57" s="45"/>
      <c r="P57" s="45"/>
      <c r="Q57" s="45"/>
      <c r="R57" s="49"/>
      <c r="S57" s="49"/>
      <c r="T57" s="46">
        <f t="shared" si="4"/>
        <v>0</v>
      </c>
      <c r="U57" s="40" t="s">
        <v>241</v>
      </c>
      <c r="V57" s="38" t="str">
        <f t="shared" si="5"/>
        <v>OK</v>
      </c>
    </row>
    <row r="58" spans="1:22" s="39" customFormat="1" ht="49.5" customHeight="1" thickBot="1" thickTop="1">
      <c r="A58" s="26" t="s">
        <v>269</v>
      </c>
      <c r="B58" s="27" t="s">
        <v>235</v>
      </c>
      <c r="C58" s="28" t="s">
        <v>282</v>
      </c>
      <c r="D58" s="40" t="s">
        <v>270</v>
      </c>
      <c r="E58" s="40"/>
      <c r="F58" s="40" t="s">
        <v>60</v>
      </c>
      <c r="G58" s="41" t="s">
        <v>86</v>
      </c>
      <c r="H58" s="40"/>
      <c r="I58" s="40"/>
      <c r="J58" s="40"/>
      <c r="K58" s="42" t="s">
        <v>34</v>
      </c>
      <c r="L58" s="49"/>
      <c r="M58" s="44">
        <v>560000</v>
      </c>
      <c r="N58" s="44">
        <f t="shared" si="3"/>
        <v>560000</v>
      </c>
      <c r="O58" s="45"/>
      <c r="P58" s="45"/>
      <c r="Q58" s="45"/>
      <c r="R58" s="49"/>
      <c r="S58" s="49"/>
      <c r="T58" s="46">
        <f t="shared" si="4"/>
        <v>0</v>
      </c>
      <c r="U58" s="40" t="s">
        <v>242</v>
      </c>
      <c r="V58" s="38" t="str">
        <f t="shared" si="5"/>
        <v>OK</v>
      </c>
    </row>
    <row r="59" spans="1:22" s="39" customFormat="1" ht="49.5" customHeight="1" thickBot="1" thickTop="1">
      <c r="A59" s="26" t="s">
        <v>269</v>
      </c>
      <c r="B59" s="27" t="s">
        <v>235</v>
      </c>
      <c r="C59" s="28" t="s">
        <v>282</v>
      </c>
      <c r="D59" s="40" t="s">
        <v>270</v>
      </c>
      <c r="E59" s="40"/>
      <c r="F59" s="41" t="s">
        <v>55</v>
      </c>
      <c r="G59" s="41" t="s">
        <v>81</v>
      </c>
      <c r="H59" s="40"/>
      <c r="I59" s="40"/>
      <c r="J59" s="40"/>
      <c r="K59" s="42" t="s">
        <v>121</v>
      </c>
      <c r="L59" s="49"/>
      <c r="M59" s="44">
        <f>2*1000000</f>
        <v>2000000</v>
      </c>
      <c r="N59" s="44">
        <f t="shared" si="3"/>
        <v>2000000</v>
      </c>
      <c r="O59" s="45"/>
      <c r="P59" s="45"/>
      <c r="Q59" s="45"/>
      <c r="R59" s="49"/>
      <c r="S59" s="49"/>
      <c r="T59" s="46">
        <f t="shared" si="4"/>
        <v>0</v>
      </c>
      <c r="U59" s="40" t="s">
        <v>239</v>
      </c>
      <c r="V59" s="38" t="str">
        <f t="shared" si="5"/>
        <v>OK</v>
      </c>
    </row>
    <row r="60" spans="1:22" s="39" customFormat="1" ht="49.5" customHeight="1" thickBot="1" thickTop="1">
      <c r="A60" s="26" t="s">
        <v>269</v>
      </c>
      <c r="B60" s="27" t="s">
        <v>235</v>
      </c>
      <c r="C60" s="28" t="s">
        <v>282</v>
      </c>
      <c r="D60" s="40" t="s">
        <v>270</v>
      </c>
      <c r="E60" s="40"/>
      <c r="F60" s="40" t="s">
        <v>62</v>
      </c>
      <c r="G60" s="41" t="s">
        <v>88</v>
      </c>
      <c r="H60" s="40"/>
      <c r="I60" s="40"/>
      <c r="J60" s="40"/>
      <c r="K60" s="42" t="s">
        <v>122</v>
      </c>
      <c r="L60" s="49"/>
      <c r="M60" s="44">
        <v>750000</v>
      </c>
      <c r="N60" s="44">
        <f t="shared" si="3"/>
        <v>750000</v>
      </c>
      <c r="O60" s="45"/>
      <c r="P60" s="45"/>
      <c r="Q60" s="45"/>
      <c r="R60" s="49"/>
      <c r="S60" s="49"/>
      <c r="T60" s="46">
        <f t="shared" si="4"/>
        <v>0</v>
      </c>
      <c r="U60" s="40" t="s">
        <v>244</v>
      </c>
      <c r="V60" s="38" t="str">
        <f t="shared" si="5"/>
        <v>OK</v>
      </c>
    </row>
    <row r="61" spans="1:22" s="39" customFormat="1" ht="49.5" customHeight="1" thickBot="1" thickTop="1">
      <c r="A61" s="26" t="s">
        <v>269</v>
      </c>
      <c r="B61" s="27" t="s">
        <v>235</v>
      </c>
      <c r="C61" s="28" t="s">
        <v>282</v>
      </c>
      <c r="D61" s="40" t="s">
        <v>270</v>
      </c>
      <c r="E61" s="40"/>
      <c r="F61" s="40" t="s">
        <v>62</v>
      </c>
      <c r="G61" s="41" t="s">
        <v>92</v>
      </c>
      <c r="H61" s="40"/>
      <c r="I61" s="40"/>
      <c r="J61" s="40"/>
      <c r="K61" s="42" t="s">
        <v>122</v>
      </c>
      <c r="L61" s="49"/>
      <c r="M61" s="44">
        <v>750000</v>
      </c>
      <c r="N61" s="44">
        <f t="shared" si="3"/>
        <v>750000</v>
      </c>
      <c r="O61" s="45"/>
      <c r="P61" s="45"/>
      <c r="Q61" s="45"/>
      <c r="R61" s="49"/>
      <c r="S61" s="49"/>
      <c r="T61" s="46">
        <f t="shared" si="4"/>
        <v>0</v>
      </c>
      <c r="U61" s="40" t="s">
        <v>246</v>
      </c>
      <c r="V61" s="38" t="str">
        <f t="shared" si="5"/>
        <v>OK</v>
      </c>
    </row>
    <row r="62" spans="1:22" s="39" customFormat="1" ht="49.5" customHeight="1" thickBot="1" thickTop="1">
      <c r="A62" s="26" t="s">
        <v>269</v>
      </c>
      <c r="B62" s="27" t="s">
        <v>235</v>
      </c>
      <c r="C62" s="28" t="s">
        <v>282</v>
      </c>
      <c r="D62" s="40" t="s">
        <v>270</v>
      </c>
      <c r="E62" s="40"/>
      <c r="F62" s="40" t="s">
        <v>65</v>
      </c>
      <c r="G62" s="41" t="s">
        <v>94</v>
      </c>
      <c r="H62" s="40"/>
      <c r="I62" s="40"/>
      <c r="J62" s="40"/>
      <c r="K62" s="42" t="s">
        <v>36</v>
      </c>
      <c r="L62" s="49"/>
      <c r="M62" s="44">
        <v>375000</v>
      </c>
      <c r="N62" s="44">
        <f t="shared" si="3"/>
        <v>375000</v>
      </c>
      <c r="O62" s="45"/>
      <c r="P62" s="45"/>
      <c r="Q62" s="45"/>
      <c r="R62" s="49"/>
      <c r="S62" s="49"/>
      <c r="T62" s="46">
        <f t="shared" si="4"/>
        <v>0</v>
      </c>
      <c r="U62" s="40" t="s">
        <v>247</v>
      </c>
      <c r="V62" s="38" t="str">
        <f t="shared" si="5"/>
        <v>OK</v>
      </c>
    </row>
    <row r="63" spans="1:22" s="39" customFormat="1" ht="49.5" customHeight="1" thickBot="1" thickTop="1">
      <c r="A63" s="26" t="s">
        <v>269</v>
      </c>
      <c r="B63" s="27" t="s">
        <v>235</v>
      </c>
      <c r="C63" s="28" t="s">
        <v>282</v>
      </c>
      <c r="D63" s="40" t="s">
        <v>270</v>
      </c>
      <c r="E63" s="40"/>
      <c r="F63" s="40" t="s">
        <v>59</v>
      </c>
      <c r="G63" s="41" t="s">
        <v>95</v>
      </c>
      <c r="H63" s="40"/>
      <c r="I63" s="40"/>
      <c r="J63" s="40"/>
      <c r="K63" s="42" t="s">
        <v>121</v>
      </c>
      <c r="L63" s="49"/>
      <c r="M63" s="44">
        <v>3500000</v>
      </c>
      <c r="N63" s="44">
        <f t="shared" si="3"/>
        <v>3500000</v>
      </c>
      <c r="O63" s="45"/>
      <c r="P63" s="45"/>
      <c r="Q63" s="45"/>
      <c r="R63" s="49"/>
      <c r="S63" s="49"/>
      <c r="T63" s="46">
        <f t="shared" si="4"/>
        <v>0</v>
      </c>
      <c r="U63" s="40" t="s">
        <v>248</v>
      </c>
      <c r="V63" s="38" t="str">
        <f t="shared" si="5"/>
        <v>OK</v>
      </c>
    </row>
    <row r="64" spans="1:22" s="39" customFormat="1" ht="49.5" customHeight="1" thickBot="1" thickTop="1">
      <c r="A64" s="26" t="s">
        <v>269</v>
      </c>
      <c r="B64" s="27" t="s">
        <v>235</v>
      </c>
      <c r="C64" s="28" t="s">
        <v>282</v>
      </c>
      <c r="D64" s="40" t="s">
        <v>270</v>
      </c>
      <c r="E64" s="40"/>
      <c r="F64" s="40" t="s">
        <v>66</v>
      </c>
      <c r="G64" s="41" t="s">
        <v>97</v>
      </c>
      <c r="H64" s="40"/>
      <c r="I64" s="40"/>
      <c r="J64" s="40"/>
      <c r="K64" s="42" t="s">
        <v>35</v>
      </c>
      <c r="L64" s="49"/>
      <c r="M64" s="44">
        <v>75000</v>
      </c>
      <c r="N64" s="44">
        <f t="shared" si="3"/>
        <v>75000</v>
      </c>
      <c r="O64" s="45"/>
      <c r="P64" s="45"/>
      <c r="Q64" s="45"/>
      <c r="R64" s="49"/>
      <c r="S64" s="49"/>
      <c r="T64" s="46">
        <f t="shared" si="4"/>
        <v>0</v>
      </c>
      <c r="U64" s="40" t="s">
        <v>250</v>
      </c>
      <c r="V64" s="38" t="str">
        <f t="shared" si="5"/>
        <v>OK</v>
      </c>
    </row>
    <row r="65" spans="1:22" s="39" customFormat="1" ht="49.5" customHeight="1" thickBot="1" thickTop="1">
      <c r="A65" s="26" t="s">
        <v>269</v>
      </c>
      <c r="B65" s="27" t="s">
        <v>235</v>
      </c>
      <c r="C65" s="28" t="s">
        <v>282</v>
      </c>
      <c r="D65" s="40" t="s">
        <v>270</v>
      </c>
      <c r="E65" s="40"/>
      <c r="F65" s="40" t="s">
        <v>66</v>
      </c>
      <c r="G65" s="41" t="s">
        <v>98</v>
      </c>
      <c r="H65" s="40"/>
      <c r="I65" s="40"/>
      <c r="J65" s="40"/>
      <c r="K65" s="42" t="s">
        <v>123</v>
      </c>
      <c r="L65" s="49"/>
      <c r="M65" s="44">
        <v>75000</v>
      </c>
      <c r="N65" s="44">
        <f t="shared" si="3"/>
        <v>75000</v>
      </c>
      <c r="O65" s="45"/>
      <c r="P65" s="45"/>
      <c r="Q65" s="45"/>
      <c r="R65" s="49"/>
      <c r="S65" s="49"/>
      <c r="T65" s="46">
        <f t="shared" si="4"/>
        <v>0</v>
      </c>
      <c r="U65" s="40" t="s">
        <v>250</v>
      </c>
      <c r="V65" s="38" t="str">
        <f t="shared" si="5"/>
        <v>OK</v>
      </c>
    </row>
    <row r="66" spans="1:22" s="39" customFormat="1" ht="49.5" customHeight="1" thickBot="1" thickTop="1">
      <c r="A66" s="26" t="s">
        <v>269</v>
      </c>
      <c r="B66" s="27" t="s">
        <v>235</v>
      </c>
      <c r="C66" s="28" t="s">
        <v>282</v>
      </c>
      <c r="D66" s="40" t="s">
        <v>270</v>
      </c>
      <c r="E66" s="40"/>
      <c r="F66" s="40" t="s">
        <v>67</v>
      </c>
      <c r="G66" s="41" t="s">
        <v>99</v>
      </c>
      <c r="H66" s="40"/>
      <c r="I66" s="40"/>
      <c r="J66" s="40"/>
      <c r="K66" s="42" t="s">
        <v>123</v>
      </c>
      <c r="L66" s="49"/>
      <c r="M66" s="44">
        <v>75000</v>
      </c>
      <c r="N66" s="44">
        <f t="shared" si="3"/>
        <v>75000</v>
      </c>
      <c r="O66" s="45"/>
      <c r="P66" s="45"/>
      <c r="Q66" s="45"/>
      <c r="R66" s="49"/>
      <c r="S66" s="49"/>
      <c r="T66" s="46">
        <f t="shared" si="4"/>
        <v>0</v>
      </c>
      <c r="U66" s="40" t="s">
        <v>250</v>
      </c>
      <c r="V66" s="38" t="str">
        <f t="shared" si="5"/>
        <v>OK</v>
      </c>
    </row>
    <row r="67" spans="1:22" s="39" customFormat="1" ht="54.75" customHeight="1" thickBot="1" thickTop="1">
      <c r="A67" s="26" t="s">
        <v>269</v>
      </c>
      <c r="B67" s="27" t="s">
        <v>235</v>
      </c>
      <c r="C67" s="28" t="s">
        <v>282</v>
      </c>
      <c r="D67" s="40" t="s">
        <v>270</v>
      </c>
      <c r="E67" s="40"/>
      <c r="F67" s="40" t="s">
        <v>66</v>
      </c>
      <c r="G67" s="60" t="s">
        <v>100</v>
      </c>
      <c r="H67" s="40"/>
      <c r="I67" s="40"/>
      <c r="J67" s="40"/>
      <c r="K67" s="42" t="s">
        <v>123</v>
      </c>
      <c r="L67" s="49"/>
      <c r="M67" s="44">
        <v>75000</v>
      </c>
      <c r="N67" s="44">
        <f t="shared" si="3"/>
        <v>75000</v>
      </c>
      <c r="O67" s="45"/>
      <c r="P67" s="45"/>
      <c r="Q67" s="45"/>
      <c r="R67" s="49"/>
      <c r="S67" s="49"/>
      <c r="T67" s="46">
        <f t="shared" si="4"/>
        <v>0</v>
      </c>
      <c r="U67" s="40" t="s">
        <v>250</v>
      </c>
      <c r="V67" s="38" t="str">
        <f t="shared" si="5"/>
        <v>OK</v>
      </c>
    </row>
    <row r="68" spans="1:22" s="39" customFormat="1" ht="49.5" customHeight="1" thickBot="1" thickTop="1">
      <c r="A68" s="26" t="s">
        <v>269</v>
      </c>
      <c r="B68" s="27" t="s">
        <v>235</v>
      </c>
      <c r="C68" s="28" t="s">
        <v>282</v>
      </c>
      <c r="D68" s="40" t="s">
        <v>270</v>
      </c>
      <c r="E68" s="40"/>
      <c r="F68" s="40" t="s">
        <v>66</v>
      </c>
      <c r="G68" s="41" t="s">
        <v>295</v>
      </c>
      <c r="H68" s="40"/>
      <c r="I68" s="40"/>
      <c r="J68" s="40"/>
      <c r="K68" s="42" t="s">
        <v>123</v>
      </c>
      <c r="L68" s="49"/>
      <c r="M68" s="44">
        <v>75000</v>
      </c>
      <c r="N68" s="44">
        <f t="shared" si="3"/>
        <v>75000</v>
      </c>
      <c r="O68" s="45"/>
      <c r="P68" s="45"/>
      <c r="Q68" s="45"/>
      <c r="R68" s="49"/>
      <c r="S68" s="49"/>
      <c r="T68" s="46">
        <f t="shared" si="4"/>
        <v>0</v>
      </c>
      <c r="U68" s="40" t="s">
        <v>250</v>
      </c>
      <c r="V68" s="38" t="str">
        <f t="shared" si="5"/>
        <v>OK</v>
      </c>
    </row>
    <row r="69" spans="1:22" s="39" customFormat="1" ht="49.5" customHeight="1" thickBot="1" thickTop="1">
      <c r="A69" s="26" t="s">
        <v>269</v>
      </c>
      <c r="B69" s="27" t="s">
        <v>235</v>
      </c>
      <c r="C69" s="28" t="s">
        <v>282</v>
      </c>
      <c r="D69" s="40" t="s">
        <v>270</v>
      </c>
      <c r="E69" s="40"/>
      <c r="F69" s="40" t="s">
        <v>66</v>
      </c>
      <c r="G69" s="41" t="s">
        <v>102</v>
      </c>
      <c r="H69" s="40"/>
      <c r="I69" s="40"/>
      <c r="J69" s="40"/>
      <c r="K69" s="42" t="s">
        <v>123</v>
      </c>
      <c r="L69" s="49"/>
      <c r="M69" s="44">
        <v>75000</v>
      </c>
      <c r="N69" s="44">
        <f t="shared" si="3"/>
        <v>75000</v>
      </c>
      <c r="O69" s="45"/>
      <c r="P69" s="45"/>
      <c r="Q69" s="45"/>
      <c r="R69" s="49"/>
      <c r="S69" s="49"/>
      <c r="T69" s="46">
        <f t="shared" si="4"/>
        <v>0</v>
      </c>
      <c r="U69" s="40" t="s">
        <v>250</v>
      </c>
      <c r="V69" s="38" t="str">
        <f t="shared" si="5"/>
        <v>OK</v>
      </c>
    </row>
    <row r="70" spans="1:22" s="39" customFormat="1" ht="49.5" customHeight="1" thickBot="1" thickTop="1">
      <c r="A70" s="26" t="s">
        <v>269</v>
      </c>
      <c r="B70" s="27" t="s">
        <v>235</v>
      </c>
      <c r="C70" s="28" t="s">
        <v>282</v>
      </c>
      <c r="D70" s="40" t="s">
        <v>270</v>
      </c>
      <c r="E70" s="40"/>
      <c r="F70" s="40" t="s">
        <v>66</v>
      </c>
      <c r="G70" s="41" t="s">
        <v>296</v>
      </c>
      <c r="H70" s="40"/>
      <c r="I70" s="40"/>
      <c r="J70" s="40"/>
      <c r="K70" s="42" t="s">
        <v>121</v>
      </c>
      <c r="L70" s="49"/>
      <c r="M70" s="44">
        <v>75000</v>
      </c>
      <c r="N70" s="44">
        <f t="shared" si="3"/>
        <v>75000</v>
      </c>
      <c r="O70" s="45"/>
      <c r="P70" s="45"/>
      <c r="Q70" s="45"/>
      <c r="R70" s="49"/>
      <c r="S70" s="49"/>
      <c r="T70" s="46">
        <f t="shared" si="4"/>
        <v>0</v>
      </c>
      <c r="U70" s="40" t="s">
        <v>250</v>
      </c>
      <c r="V70" s="38" t="str">
        <f t="shared" si="5"/>
        <v>OK</v>
      </c>
    </row>
    <row r="71" spans="1:22" s="39" customFormat="1" ht="49.5" customHeight="1" thickBot="1" thickTop="1">
      <c r="A71" s="26" t="s">
        <v>269</v>
      </c>
      <c r="B71" s="27" t="s">
        <v>235</v>
      </c>
      <c r="C71" s="28" t="s">
        <v>282</v>
      </c>
      <c r="D71" s="40" t="s">
        <v>270</v>
      </c>
      <c r="E71" s="40"/>
      <c r="F71" s="40" t="s">
        <v>58</v>
      </c>
      <c r="G71" s="41" t="s">
        <v>104</v>
      </c>
      <c r="H71" s="40"/>
      <c r="I71" s="40"/>
      <c r="J71" s="40"/>
      <c r="K71" s="42" t="s">
        <v>33</v>
      </c>
      <c r="L71" s="49"/>
      <c r="M71" s="44">
        <v>1500000</v>
      </c>
      <c r="N71" s="44">
        <f t="shared" si="3"/>
        <v>1500000</v>
      </c>
      <c r="O71" s="45"/>
      <c r="P71" s="45"/>
      <c r="Q71" s="45"/>
      <c r="R71" s="49"/>
      <c r="S71" s="49"/>
      <c r="T71" s="46">
        <f t="shared" si="4"/>
        <v>0</v>
      </c>
      <c r="U71" s="40" t="s">
        <v>251</v>
      </c>
      <c r="V71" s="38" t="str">
        <f t="shared" si="5"/>
        <v>OK</v>
      </c>
    </row>
    <row r="72" spans="1:22" s="39" customFormat="1" ht="49.5" customHeight="1" thickBot="1" thickTop="1">
      <c r="A72" s="26" t="s">
        <v>269</v>
      </c>
      <c r="B72" s="27" t="s">
        <v>235</v>
      </c>
      <c r="C72" s="28" t="s">
        <v>282</v>
      </c>
      <c r="D72" s="40" t="s">
        <v>270</v>
      </c>
      <c r="E72" s="40"/>
      <c r="F72" s="40" t="s">
        <v>70</v>
      </c>
      <c r="G72" s="41" t="s">
        <v>111</v>
      </c>
      <c r="H72" s="40"/>
      <c r="I72" s="40"/>
      <c r="J72" s="40"/>
      <c r="K72" s="42" t="s">
        <v>124</v>
      </c>
      <c r="L72" s="49"/>
      <c r="M72" s="44">
        <v>1250000</v>
      </c>
      <c r="N72" s="44">
        <f t="shared" si="3"/>
        <v>1250000</v>
      </c>
      <c r="O72" s="45"/>
      <c r="P72" s="45"/>
      <c r="Q72" s="45"/>
      <c r="R72" s="49"/>
      <c r="S72" s="49"/>
      <c r="T72" s="46">
        <f t="shared" si="4"/>
        <v>0</v>
      </c>
      <c r="U72" s="40" t="s">
        <v>256</v>
      </c>
      <c r="V72" s="38" t="str">
        <f t="shared" si="5"/>
        <v>OK</v>
      </c>
    </row>
    <row r="73" spans="1:22" s="39" customFormat="1" ht="53.25" customHeight="1" thickBot="1" thickTop="1">
      <c r="A73" s="26" t="s">
        <v>269</v>
      </c>
      <c r="B73" s="27" t="s">
        <v>235</v>
      </c>
      <c r="C73" s="28" t="s">
        <v>282</v>
      </c>
      <c r="D73" s="40" t="s">
        <v>270</v>
      </c>
      <c r="E73" s="40"/>
      <c r="F73" s="40" t="s">
        <v>62</v>
      </c>
      <c r="G73" s="41" t="s">
        <v>112</v>
      </c>
      <c r="H73" s="40"/>
      <c r="I73" s="40"/>
      <c r="J73" s="40"/>
      <c r="K73" s="42" t="s">
        <v>121</v>
      </c>
      <c r="L73" s="49"/>
      <c r="M73" s="44">
        <v>424000</v>
      </c>
      <c r="N73" s="44">
        <f t="shared" si="3"/>
        <v>424000</v>
      </c>
      <c r="O73" s="45"/>
      <c r="P73" s="45"/>
      <c r="Q73" s="45"/>
      <c r="R73" s="49"/>
      <c r="S73" s="49"/>
      <c r="T73" s="46">
        <f t="shared" si="4"/>
        <v>0</v>
      </c>
      <c r="U73" s="40" t="s">
        <v>257</v>
      </c>
      <c r="V73" s="38" t="str">
        <f t="shared" si="5"/>
        <v>OK</v>
      </c>
    </row>
    <row r="74" spans="1:22" s="39" customFormat="1" ht="49.5" customHeight="1" thickBot="1" thickTop="1">
      <c r="A74" s="26" t="s">
        <v>269</v>
      </c>
      <c r="B74" s="27" t="s">
        <v>235</v>
      </c>
      <c r="C74" s="28" t="s">
        <v>282</v>
      </c>
      <c r="D74" s="40" t="s">
        <v>271</v>
      </c>
      <c r="E74" s="40"/>
      <c r="F74" s="40" t="s">
        <v>51</v>
      </c>
      <c r="G74" s="41" t="s">
        <v>76</v>
      </c>
      <c r="H74" s="40"/>
      <c r="I74" s="40"/>
      <c r="J74" s="40"/>
      <c r="K74" s="42" t="s">
        <v>119</v>
      </c>
      <c r="L74" s="49"/>
      <c r="M74" s="44">
        <f>6*1000000</f>
        <v>6000000</v>
      </c>
      <c r="N74" s="44">
        <f>SUM(L74:M74)</f>
        <v>6000000</v>
      </c>
      <c r="O74" s="45"/>
      <c r="P74" s="45"/>
      <c r="Q74" s="45"/>
      <c r="R74" s="49"/>
      <c r="S74" s="49"/>
      <c r="T74" s="46">
        <f>SUM(R74:S74)</f>
        <v>0</v>
      </c>
      <c r="U74" s="40" t="s">
        <v>236</v>
      </c>
      <c r="V74" s="38" t="str">
        <f>IF(T74&gt;N74,"Invalid","OK")</f>
        <v>OK</v>
      </c>
    </row>
    <row r="75" spans="1:22" s="39" customFormat="1" ht="49.5" customHeight="1" thickBot="1" thickTop="1">
      <c r="A75" s="26" t="s">
        <v>269</v>
      </c>
      <c r="B75" s="27" t="s">
        <v>235</v>
      </c>
      <c r="C75" s="28" t="s">
        <v>282</v>
      </c>
      <c r="D75" s="40" t="s">
        <v>271</v>
      </c>
      <c r="E75" s="40"/>
      <c r="F75" s="40" t="s">
        <v>51</v>
      </c>
      <c r="G75" s="41" t="s">
        <v>82</v>
      </c>
      <c r="H75" s="40"/>
      <c r="I75" s="40"/>
      <c r="J75" s="40"/>
      <c r="K75" s="42" t="s">
        <v>120</v>
      </c>
      <c r="L75" s="49"/>
      <c r="M75" s="44">
        <v>6000000</v>
      </c>
      <c r="N75" s="44">
        <f aca="true" t="shared" si="6" ref="N75:N86">SUM(L75:M75)</f>
        <v>6000000</v>
      </c>
      <c r="O75" s="45"/>
      <c r="P75" s="45"/>
      <c r="Q75" s="45"/>
      <c r="R75" s="49"/>
      <c r="S75" s="49"/>
      <c r="T75" s="46">
        <f aca="true" t="shared" si="7" ref="T75:T86">SUM(R75:S75)</f>
        <v>0</v>
      </c>
      <c r="U75" s="40" t="s">
        <v>240</v>
      </c>
      <c r="V75" s="38" t="str">
        <f aca="true" t="shared" si="8" ref="V75:V86">IF(T75&gt;N75,"Invalid","OK")</f>
        <v>OK</v>
      </c>
    </row>
    <row r="76" spans="1:22" s="39" customFormat="1" ht="49.5" customHeight="1" thickBot="1" thickTop="1">
      <c r="A76" s="26" t="s">
        <v>269</v>
      </c>
      <c r="B76" s="27" t="s">
        <v>235</v>
      </c>
      <c r="C76" s="28" t="s">
        <v>282</v>
      </c>
      <c r="D76" s="40" t="s">
        <v>271</v>
      </c>
      <c r="E76" s="40"/>
      <c r="F76" s="40" t="s">
        <v>56</v>
      </c>
      <c r="G76" s="41" t="s">
        <v>83</v>
      </c>
      <c r="H76" s="40"/>
      <c r="I76" s="40"/>
      <c r="J76" s="40"/>
      <c r="K76" s="42" t="s">
        <v>36</v>
      </c>
      <c r="L76" s="49"/>
      <c r="M76" s="44">
        <f>1.5*1000000</f>
        <v>1500000</v>
      </c>
      <c r="N76" s="44">
        <f t="shared" si="6"/>
        <v>1500000</v>
      </c>
      <c r="O76" s="45"/>
      <c r="P76" s="45"/>
      <c r="Q76" s="45"/>
      <c r="R76" s="49"/>
      <c r="S76" s="49"/>
      <c r="T76" s="46">
        <f t="shared" si="7"/>
        <v>0</v>
      </c>
      <c r="U76" s="40" t="s">
        <v>240</v>
      </c>
      <c r="V76" s="38" t="str">
        <f t="shared" si="8"/>
        <v>OK</v>
      </c>
    </row>
    <row r="77" spans="1:22" s="39" customFormat="1" ht="49.5" customHeight="1" thickBot="1" thickTop="1">
      <c r="A77" s="26" t="s">
        <v>269</v>
      </c>
      <c r="B77" s="27" t="s">
        <v>235</v>
      </c>
      <c r="C77" s="28" t="s">
        <v>282</v>
      </c>
      <c r="D77" s="40" t="s">
        <v>271</v>
      </c>
      <c r="E77" s="40"/>
      <c r="F77" s="41" t="s">
        <v>61</v>
      </c>
      <c r="G77" s="41" t="s">
        <v>87</v>
      </c>
      <c r="H77" s="40"/>
      <c r="I77" s="40"/>
      <c r="J77" s="40"/>
      <c r="K77" s="42" t="s">
        <v>33</v>
      </c>
      <c r="L77" s="49"/>
      <c r="M77" s="44">
        <v>3950000</v>
      </c>
      <c r="N77" s="44">
        <f t="shared" si="6"/>
        <v>3950000</v>
      </c>
      <c r="O77" s="45"/>
      <c r="P77" s="45"/>
      <c r="Q77" s="45"/>
      <c r="R77" s="49"/>
      <c r="S77" s="49"/>
      <c r="T77" s="46">
        <f t="shared" si="7"/>
        <v>0</v>
      </c>
      <c r="U77" s="40" t="s">
        <v>243</v>
      </c>
      <c r="V77" s="38" t="str">
        <f t="shared" si="8"/>
        <v>OK</v>
      </c>
    </row>
    <row r="78" spans="1:22" s="39" customFormat="1" ht="49.5" customHeight="1" thickBot="1" thickTop="1">
      <c r="A78" s="26" t="s">
        <v>269</v>
      </c>
      <c r="B78" s="27" t="s">
        <v>235</v>
      </c>
      <c r="C78" s="28" t="s">
        <v>282</v>
      </c>
      <c r="D78" s="40" t="s">
        <v>271</v>
      </c>
      <c r="E78" s="40"/>
      <c r="F78" s="40" t="s">
        <v>51</v>
      </c>
      <c r="G78" s="41" t="s">
        <v>90</v>
      </c>
      <c r="H78" s="40"/>
      <c r="I78" s="40"/>
      <c r="J78" s="40"/>
      <c r="K78" s="42" t="s">
        <v>35</v>
      </c>
      <c r="L78" s="49"/>
      <c r="M78" s="44">
        <v>4000000</v>
      </c>
      <c r="N78" s="44">
        <f t="shared" si="6"/>
        <v>4000000</v>
      </c>
      <c r="O78" s="45"/>
      <c r="P78" s="45"/>
      <c r="Q78" s="45"/>
      <c r="R78" s="49"/>
      <c r="S78" s="49"/>
      <c r="T78" s="46">
        <f t="shared" si="7"/>
        <v>0</v>
      </c>
      <c r="U78" s="40" t="s">
        <v>126</v>
      </c>
      <c r="V78" s="38" t="str">
        <f t="shared" si="8"/>
        <v>OK</v>
      </c>
    </row>
    <row r="79" spans="1:22" s="39" customFormat="1" ht="49.5" customHeight="1" thickBot="1" thickTop="1">
      <c r="A79" s="26" t="s">
        <v>269</v>
      </c>
      <c r="B79" s="27" t="s">
        <v>235</v>
      </c>
      <c r="C79" s="28" t="s">
        <v>282</v>
      </c>
      <c r="D79" s="40" t="s">
        <v>271</v>
      </c>
      <c r="E79" s="40"/>
      <c r="F79" s="40" t="s">
        <v>64</v>
      </c>
      <c r="G79" s="41" t="s">
        <v>91</v>
      </c>
      <c r="H79" s="40"/>
      <c r="I79" s="40"/>
      <c r="J79" s="40"/>
      <c r="K79" s="42" t="s">
        <v>121</v>
      </c>
      <c r="L79" s="49"/>
      <c r="M79" s="44">
        <v>2000000</v>
      </c>
      <c r="N79" s="44">
        <f t="shared" si="6"/>
        <v>2000000</v>
      </c>
      <c r="O79" s="45"/>
      <c r="P79" s="45"/>
      <c r="Q79" s="45"/>
      <c r="R79" s="49"/>
      <c r="S79" s="49"/>
      <c r="T79" s="46">
        <f t="shared" si="7"/>
        <v>0</v>
      </c>
      <c r="U79" s="40" t="s">
        <v>126</v>
      </c>
      <c r="V79" s="38" t="str">
        <f t="shared" si="8"/>
        <v>OK</v>
      </c>
    </row>
    <row r="80" spans="1:22" s="39" customFormat="1" ht="49.5" customHeight="1" thickBot="1" thickTop="1">
      <c r="A80" s="26" t="s">
        <v>269</v>
      </c>
      <c r="B80" s="27" t="s">
        <v>235</v>
      </c>
      <c r="C80" s="28" t="s">
        <v>282</v>
      </c>
      <c r="D80" s="40" t="s">
        <v>271</v>
      </c>
      <c r="E80" s="40"/>
      <c r="F80" s="40" t="s">
        <v>51</v>
      </c>
      <c r="G80" s="41" t="s">
        <v>93</v>
      </c>
      <c r="H80" s="40"/>
      <c r="I80" s="40"/>
      <c r="J80" s="40"/>
      <c r="K80" s="42" t="s">
        <v>125</v>
      </c>
      <c r="L80" s="49"/>
      <c r="M80" s="44">
        <v>3305000</v>
      </c>
      <c r="N80" s="44">
        <f t="shared" si="6"/>
        <v>3305000</v>
      </c>
      <c r="O80" s="45"/>
      <c r="P80" s="45"/>
      <c r="Q80" s="45"/>
      <c r="R80" s="49"/>
      <c r="S80" s="49"/>
      <c r="T80" s="46">
        <f t="shared" si="7"/>
        <v>0</v>
      </c>
      <c r="U80" s="40" t="s">
        <v>246</v>
      </c>
      <c r="V80" s="38" t="str">
        <f t="shared" si="8"/>
        <v>OK</v>
      </c>
    </row>
    <row r="81" spans="1:22" s="39" customFormat="1" ht="49.5" customHeight="1" thickBot="1" thickTop="1">
      <c r="A81" s="26" t="s">
        <v>269</v>
      </c>
      <c r="B81" s="27" t="s">
        <v>235</v>
      </c>
      <c r="C81" s="28" t="s">
        <v>282</v>
      </c>
      <c r="D81" s="40" t="s">
        <v>271</v>
      </c>
      <c r="E81" s="40"/>
      <c r="F81" s="40" t="s">
        <v>51</v>
      </c>
      <c r="G81" s="41" t="s">
        <v>96</v>
      </c>
      <c r="H81" s="40"/>
      <c r="I81" s="40"/>
      <c r="J81" s="40"/>
      <c r="K81" s="42" t="s">
        <v>121</v>
      </c>
      <c r="L81" s="49"/>
      <c r="M81" s="44">
        <f>4.2*1000000</f>
        <v>4200000</v>
      </c>
      <c r="N81" s="44">
        <f t="shared" si="6"/>
        <v>4200000</v>
      </c>
      <c r="O81" s="45"/>
      <c r="P81" s="45"/>
      <c r="Q81" s="45"/>
      <c r="R81" s="49"/>
      <c r="S81" s="49"/>
      <c r="T81" s="46">
        <f t="shared" si="7"/>
        <v>0</v>
      </c>
      <c r="U81" s="40" t="s">
        <v>249</v>
      </c>
      <c r="V81" s="38" t="str">
        <f t="shared" si="8"/>
        <v>OK</v>
      </c>
    </row>
    <row r="82" spans="1:22" s="39" customFormat="1" ht="49.5" customHeight="1" thickBot="1" thickTop="1">
      <c r="A82" s="26" t="s">
        <v>269</v>
      </c>
      <c r="B82" s="27" t="s">
        <v>235</v>
      </c>
      <c r="C82" s="28" t="s">
        <v>282</v>
      </c>
      <c r="D82" s="40" t="s">
        <v>271</v>
      </c>
      <c r="E82" s="40"/>
      <c r="F82" s="40" t="s">
        <v>51</v>
      </c>
      <c r="G82" s="41" t="s">
        <v>105</v>
      </c>
      <c r="H82" s="40"/>
      <c r="I82" s="40"/>
      <c r="J82" s="40"/>
      <c r="K82" s="42" t="s">
        <v>121</v>
      </c>
      <c r="L82" s="49"/>
      <c r="M82" s="44">
        <f>5.6*1000000</f>
        <v>5600000</v>
      </c>
      <c r="N82" s="44">
        <f t="shared" si="6"/>
        <v>5600000</v>
      </c>
      <c r="O82" s="45"/>
      <c r="P82" s="45"/>
      <c r="Q82" s="45"/>
      <c r="R82" s="49"/>
      <c r="S82" s="49"/>
      <c r="T82" s="46">
        <f t="shared" si="7"/>
        <v>0</v>
      </c>
      <c r="U82" s="40" t="s">
        <v>252</v>
      </c>
      <c r="V82" s="38" t="str">
        <f t="shared" si="8"/>
        <v>OK</v>
      </c>
    </row>
    <row r="83" spans="1:22" s="39" customFormat="1" ht="49.5" customHeight="1" thickBot="1" thickTop="1">
      <c r="A83" s="26" t="s">
        <v>269</v>
      </c>
      <c r="B83" s="27" t="s">
        <v>235</v>
      </c>
      <c r="C83" s="28" t="s">
        <v>282</v>
      </c>
      <c r="D83" s="40" t="s">
        <v>271</v>
      </c>
      <c r="E83" s="40"/>
      <c r="F83" s="40" t="s">
        <v>51</v>
      </c>
      <c r="G83" s="41" t="s">
        <v>108</v>
      </c>
      <c r="H83" s="40"/>
      <c r="I83" s="40"/>
      <c r="J83" s="40"/>
      <c r="K83" s="42" t="s">
        <v>119</v>
      </c>
      <c r="L83" s="49"/>
      <c r="M83" s="44">
        <v>8000000</v>
      </c>
      <c r="N83" s="44">
        <f t="shared" si="6"/>
        <v>8000000</v>
      </c>
      <c r="O83" s="45"/>
      <c r="P83" s="45"/>
      <c r="Q83" s="45"/>
      <c r="R83" s="49"/>
      <c r="S83" s="49"/>
      <c r="T83" s="46">
        <f t="shared" si="7"/>
        <v>0</v>
      </c>
      <c r="U83" s="40" t="s">
        <v>255</v>
      </c>
      <c r="V83" s="38" t="str">
        <f t="shared" si="8"/>
        <v>OK</v>
      </c>
    </row>
    <row r="84" spans="1:22" s="39" customFormat="1" ht="49.5" customHeight="1" thickBot="1" thickTop="1">
      <c r="A84" s="26" t="s">
        <v>269</v>
      </c>
      <c r="B84" s="27" t="s">
        <v>235</v>
      </c>
      <c r="C84" s="28" t="s">
        <v>282</v>
      </c>
      <c r="D84" s="40" t="s">
        <v>271</v>
      </c>
      <c r="E84" s="40"/>
      <c r="F84" s="40" t="s">
        <v>56</v>
      </c>
      <c r="G84" s="41" t="s">
        <v>109</v>
      </c>
      <c r="H84" s="40"/>
      <c r="I84" s="40"/>
      <c r="J84" s="40"/>
      <c r="K84" s="42" t="s">
        <v>124</v>
      </c>
      <c r="L84" s="49"/>
      <c r="M84" s="44">
        <v>2320000</v>
      </c>
      <c r="N84" s="44">
        <f t="shared" si="6"/>
        <v>2320000</v>
      </c>
      <c r="O84" s="45"/>
      <c r="P84" s="45"/>
      <c r="Q84" s="45"/>
      <c r="R84" s="49"/>
      <c r="S84" s="49"/>
      <c r="T84" s="46">
        <f t="shared" si="7"/>
        <v>0</v>
      </c>
      <c r="U84" s="40" t="s">
        <v>255</v>
      </c>
      <c r="V84" s="38" t="str">
        <f t="shared" si="8"/>
        <v>OK</v>
      </c>
    </row>
    <row r="85" spans="1:22" s="39" customFormat="1" ht="49.5" customHeight="1" thickBot="1" thickTop="1">
      <c r="A85" s="26" t="s">
        <v>269</v>
      </c>
      <c r="B85" s="27" t="s">
        <v>235</v>
      </c>
      <c r="C85" s="28" t="s">
        <v>282</v>
      </c>
      <c r="D85" s="40" t="s">
        <v>271</v>
      </c>
      <c r="E85" s="40"/>
      <c r="F85" s="40" t="s">
        <v>56</v>
      </c>
      <c r="G85" s="41" t="s">
        <v>110</v>
      </c>
      <c r="H85" s="40"/>
      <c r="I85" s="40"/>
      <c r="J85" s="40"/>
      <c r="K85" s="42" t="s">
        <v>33</v>
      </c>
      <c r="L85" s="49"/>
      <c r="M85" s="44">
        <v>4145540</v>
      </c>
      <c r="N85" s="44">
        <f t="shared" si="6"/>
        <v>4145540</v>
      </c>
      <c r="O85" s="45"/>
      <c r="P85" s="45"/>
      <c r="Q85" s="45"/>
      <c r="R85" s="49"/>
      <c r="S85" s="49"/>
      <c r="T85" s="46">
        <f t="shared" si="7"/>
        <v>0</v>
      </c>
      <c r="U85" s="40" t="s">
        <v>255</v>
      </c>
      <c r="V85" s="38" t="str">
        <f t="shared" si="8"/>
        <v>OK</v>
      </c>
    </row>
    <row r="86" spans="1:22" s="39" customFormat="1" ht="49.5" customHeight="1" thickBot="1" thickTop="1">
      <c r="A86" s="26" t="s">
        <v>269</v>
      </c>
      <c r="B86" s="27" t="s">
        <v>235</v>
      </c>
      <c r="C86" s="28" t="s">
        <v>282</v>
      </c>
      <c r="D86" s="40" t="s">
        <v>271</v>
      </c>
      <c r="E86" s="40"/>
      <c r="F86" s="40" t="s">
        <v>56</v>
      </c>
      <c r="G86" s="41" t="s">
        <v>113</v>
      </c>
      <c r="H86" s="40"/>
      <c r="I86" s="40"/>
      <c r="J86" s="40"/>
      <c r="K86" s="42" t="s">
        <v>119</v>
      </c>
      <c r="L86" s="49"/>
      <c r="M86" s="44">
        <v>300000</v>
      </c>
      <c r="N86" s="44">
        <f t="shared" si="6"/>
        <v>300000</v>
      </c>
      <c r="O86" s="45"/>
      <c r="P86" s="45"/>
      <c r="Q86" s="45"/>
      <c r="R86" s="49"/>
      <c r="S86" s="49"/>
      <c r="T86" s="46">
        <f t="shared" si="7"/>
        <v>0</v>
      </c>
      <c r="U86" s="40" t="s">
        <v>258</v>
      </c>
      <c r="V86" s="38" t="str">
        <f t="shared" si="8"/>
        <v>OK</v>
      </c>
    </row>
    <row r="87" spans="1:22" s="39" customFormat="1" ht="49.5" customHeight="1" thickBot="1" thickTop="1">
      <c r="A87" s="26" t="s">
        <v>269</v>
      </c>
      <c r="B87" s="27" t="s">
        <v>235</v>
      </c>
      <c r="C87" s="28" t="s">
        <v>272</v>
      </c>
      <c r="D87" s="40" t="s">
        <v>272</v>
      </c>
      <c r="E87" s="40"/>
      <c r="F87" s="40" t="s">
        <v>52</v>
      </c>
      <c r="G87" s="41" t="s">
        <v>77</v>
      </c>
      <c r="H87" s="40"/>
      <c r="I87" s="40"/>
      <c r="J87" s="40"/>
      <c r="K87" s="42" t="s">
        <v>120</v>
      </c>
      <c r="L87" s="49"/>
      <c r="M87" s="44">
        <f>5000*128</f>
        <v>640000</v>
      </c>
      <c r="N87" s="44">
        <f>SUM(L87:M87)</f>
        <v>640000</v>
      </c>
      <c r="O87" s="45"/>
      <c r="P87" s="45"/>
      <c r="Q87" s="45"/>
      <c r="R87" s="49"/>
      <c r="S87" s="49"/>
      <c r="T87" s="46">
        <f>SUM(R87:S87)</f>
        <v>0</v>
      </c>
      <c r="U87" s="40" t="s">
        <v>236</v>
      </c>
      <c r="V87" s="38" t="str">
        <f>IF(T87&gt;N87,"Invalid","OK")</f>
        <v>OK</v>
      </c>
    </row>
    <row r="88" spans="1:22" s="39" customFormat="1" ht="49.5" customHeight="1" thickBot="1" thickTop="1">
      <c r="A88" s="26" t="s">
        <v>269</v>
      </c>
      <c r="B88" s="27" t="s">
        <v>235</v>
      </c>
      <c r="C88" s="28" t="s">
        <v>272</v>
      </c>
      <c r="D88" s="40" t="s">
        <v>272</v>
      </c>
      <c r="E88" s="40"/>
      <c r="F88" s="40" t="s">
        <v>63</v>
      </c>
      <c r="G88" s="41" t="s">
        <v>89</v>
      </c>
      <c r="H88" s="40"/>
      <c r="I88" s="40"/>
      <c r="J88" s="40"/>
      <c r="K88" s="42" t="s">
        <v>33</v>
      </c>
      <c r="L88" s="49"/>
      <c r="M88" s="44">
        <f>207*38000</f>
        <v>7866000</v>
      </c>
      <c r="N88" s="44">
        <f aca="true" t="shared" si="9" ref="N88:N94">SUM(L88:M88)</f>
        <v>7866000</v>
      </c>
      <c r="O88" s="45"/>
      <c r="P88" s="45"/>
      <c r="Q88" s="45"/>
      <c r="R88" s="49"/>
      <c r="S88" s="49"/>
      <c r="T88" s="46">
        <f aca="true" t="shared" si="10" ref="T88:T94">SUM(R88:S88)</f>
        <v>0</v>
      </c>
      <c r="U88" s="40" t="s">
        <v>245</v>
      </c>
      <c r="V88" s="38" t="str">
        <f aca="true" t="shared" si="11" ref="V88:V94">IF(T88&gt;N88,"Invalid","OK")</f>
        <v>OK</v>
      </c>
    </row>
    <row r="89" spans="1:22" s="39" customFormat="1" ht="49.5" customHeight="1" thickBot="1" thickTop="1">
      <c r="A89" s="26" t="s">
        <v>269</v>
      </c>
      <c r="B89" s="27" t="s">
        <v>235</v>
      </c>
      <c r="C89" s="28" t="s">
        <v>272</v>
      </c>
      <c r="D89" s="40" t="s">
        <v>272</v>
      </c>
      <c r="E89" s="40"/>
      <c r="F89" s="41" t="s">
        <v>71</v>
      </c>
      <c r="G89" s="41" t="s">
        <v>114</v>
      </c>
      <c r="H89" s="40"/>
      <c r="I89" s="40"/>
      <c r="J89" s="40"/>
      <c r="K89" s="42" t="s">
        <v>33</v>
      </c>
      <c r="L89" s="49"/>
      <c r="M89" s="44">
        <v>60000</v>
      </c>
      <c r="N89" s="44">
        <f t="shared" si="9"/>
        <v>60000</v>
      </c>
      <c r="O89" s="45"/>
      <c r="P89" s="45"/>
      <c r="Q89" s="45"/>
      <c r="R89" s="49"/>
      <c r="S89" s="49"/>
      <c r="T89" s="46">
        <f t="shared" si="10"/>
        <v>0</v>
      </c>
      <c r="U89" s="40" t="s">
        <v>259</v>
      </c>
      <c r="V89" s="38" t="str">
        <f t="shared" si="11"/>
        <v>OK</v>
      </c>
    </row>
    <row r="90" spans="1:22" s="39" customFormat="1" ht="49.5" customHeight="1" thickBot="1" thickTop="1">
      <c r="A90" s="26" t="s">
        <v>269</v>
      </c>
      <c r="B90" s="27" t="s">
        <v>235</v>
      </c>
      <c r="C90" s="28" t="s">
        <v>272</v>
      </c>
      <c r="D90" s="40" t="s">
        <v>272</v>
      </c>
      <c r="E90" s="40"/>
      <c r="F90" s="40" t="s">
        <v>72</v>
      </c>
      <c r="G90" s="41" t="s">
        <v>115</v>
      </c>
      <c r="H90" s="40"/>
      <c r="I90" s="40"/>
      <c r="J90" s="40"/>
      <c r="K90" s="42" t="s">
        <v>33</v>
      </c>
      <c r="L90" s="49"/>
      <c r="M90" s="44">
        <v>60000</v>
      </c>
      <c r="N90" s="44">
        <f t="shared" si="9"/>
        <v>60000</v>
      </c>
      <c r="O90" s="45"/>
      <c r="P90" s="45"/>
      <c r="Q90" s="45"/>
      <c r="R90" s="49"/>
      <c r="S90" s="49"/>
      <c r="T90" s="46">
        <f t="shared" si="10"/>
        <v>0</v>
      </c>
      <c r="U90" s="40" t="s">
        <v>259</v>
      </c>
      <c r="V90" s="38" t="str">
        <f t="shared" si="11"/>
        <v>OK</v>
      </c>
    </row>
    <row r="91" spans="1:22" s="39" customFormat="1" ht="49.5" customHeight="1" thickBot="1" thickTop="1">
      <c r="A91" s="26" t="s">
        <v>269</v>
      </c>
      <c r="B91" s="27" t="s">
        <v>235</v>
      </c>
      <c r="C91" s="28" t="s">
        <v>272</v>
      </c>
      <c r="D91" s="40" t="s">
        <v>272</v>
      </c>
      <c r="E91" s="40"/>
      <c r="F91" s="40" t="s">
        <v>73</v>
      </c>
      <c r="G91" s="41" t="s">
        <v>116</v>
      </c>
      <c r="H91" s="40"/>
      <c r="I91" s="40"/>
      <c r="J91" s="40"/>
      <c r="K91" s="42" t="s">
        <v>125</v>
      </c>
      <c r="L91" s="49"/>
      <c r="M91" s="44">
        <f>16000</f>
        <v>16000</v>
      </c>
      <c r="N91" s="44">
        <f t="shared" si="9"/>
        <v>16000</v>
      </c>
      <c r="O91" s="45"/>
      <c r="P91" s="45"/>
      <c r="Q91" s="45"/>
      <c r="R91" s="49"/>
      <c r="S91" s="49"/>
      <c r="T91" s="46">
        <f t="shared" si="10"/>
        <v>0</v>
      </c>
      <c r="U91" s="40" t="s">
        <v>260</v>
      </c>
      <c r="V91" s="38" t="str">
        <f t="shared" si="11"/>
        <v>OK</v>
      </c>
    </row>
    <row r="92" spans="1:22" s="39" customFormat="1" ht="49.5" customHeight="1" thickBot="1" thickTop="1">
      <c r="A92" s="26" t="s">
        <v>269</v>
      </c>
      <c r="B92" s="27" t="s">
        <v>235</v>
      </c>
      <c r="C92" s="28" t="s">
        <v>272</v>
      </c>
      <c r="D92" s="40" t="s">
        <v>272</v>
      </c>
      <c r="E92" s="40"/>
      <c r="F92" s="53" t="s">
        <v>264</v>
      </c>
      <c r="G92" s="54" t="s">
        <v>262</v>
      </c>
      <c r="H92" s="40"/>
      <c r="I92" s="40"/>
      <c r="J92" s="40"/>
      <c r="K92" s="55" t="s">
        <v>121</v>
      </c>
      <c r="L92" s="49"/>
      <c r="M92" s="56">
        <f>11000*163</f>
        <v>1793000</v>
      </c>
      <c r="N92" s="44">
        <f t="shared" si="9"/>
        <v>1793000</v>
      </c>
      <c r="O92" s="45"/>
      <c r="P92" s="45"/>
      <c r="Q92" s="45"/>
      <c r="R92" s="49"/>
      <c r="S92" s="49"/>
      <c r="T92" s="46">
        <f t="shared" si="10"/>
        <v>0</v>
      </c>
      <c r="U92" s="40" t="s">
        <v>267</v>
      </c>
      <c r="V92" s="38" t="str">
        <f t="shared" si="11"/>
        <v>OK</v>
      </c>
    </row>
    <row r="93" spans="1:22" s="39" customFormat="1" ht="49.5" customHeight="1" thickBot="1" thickTop="1">
      <c r="A93" s="26" t="s">
        <v>269</v>
      </c>
      <c r="B93" s="27" t="s">
        <v>235</v>
      </c>
      <c r="C93" s="28" t="s">
        <v>272</v>
      </c>
      <c r="D93" s="40" t="s">
        <v>272</v>
      </c>
      <c r="E93" s="40"/>
      <c r="F93" s="53" t="s">
        <v>265</v>
      </c>
      <c r="G93" s="57" t="s">
        <v>292</v>
      </c>
      <c r="H93" s="40"/>
      <c r="I93" s="40"/>
      <c r="J93" s="40"/>
      <c r="K93" s="55" t="s">
        <v>120</v>
      </c>
      <c r="L93" s="49"/>
      <c r="M93" s="56">
        <v>490000</v>
      </c>
      <c r="N93" s="44">
        <f t="shared" si="9"/>
        <v>490000</v>
      </c>
      <c r="O93" s="45"/>
      <c r="P93" s="45"/>
      <c r="Q93" s="45"/>
      <c r="R93" s="49"/>
      <c r="S93" s="49"/>
      <c r="T93" s="46">
        <f t="shared" si="10"/>
        <v>0</v>
      </c>
      <c r="U93" s="40" t="s">
        <v>267</v>
      </c>
      <c r="V93" s="38" t="str">
        <f t="shared" si="11"/>
        <v>OK</v>
      </c>
    </row>
    <row r="94" spans="1:22" s="39" customFormat="1" ht="49.5" customHeight="1" thickBot="1" thickTop="1">
      <c r="A94" s="26" t="s">
        <v>269</v>
      </c>
      <c r="B94" s="27" t="s">
        <v>235</v>
      </c>
      <c r="C94" s="28" t="s">
        <v>272</v>
      </c>
      <c r="D94" s="40" t="s">
        <v>272</v>
      </c>
      <c r="E94" s="40"/>
      <c r="F94" s="53" t="s">
        <v>266</v>
      </c>
      <c r="G94" s="57" t="s">
        <v>263</v>
      </c>
      <c r="H94" s="40"/>
      <c r="I94" s="40"/>
      <c r="J94" s="40"/>
      <c r="K94" s="55" t="s">
        <v>36</v>
      </c>
      <c r="L94" s="49"/>
      <c r="M94" s="56">
        <f>129*10000</f>
        <v>1290000</v>
      </c>
      <c r="N94" s="44">
        <f t="shared" si="9"/>
        <v>1290000</v>
      </c>
      <c r="O94" s="45"/>
      <c r="P94" s="45"/>
      <c r="Q94" s="45"/>
      <c r="R94" s="49"/>
      <c r="S94" s="49"/>
      <c r="T94" s="46">
        <f t="shared" si="10"/>
        <v>0</v>
      </c>
      <c r="U94" s="40" t="s">
        <v>267</v>
      </c>
      <c r="V94" s="38" t="str">
        <f t="shared" si="11"/>
        <v>OK</v>
      </c>
    </row>
    <row r="95" spans="1:22" s="39" customFormat="1" ht="49.5" customHeight="1" thickBot="1" thickTop="1">
      <c r="A95" s="26" t="s">
        <v>269</v>
      </c>
      <c r="B95" s="27" t="s">
        <v>235</v>
      </c>
      <c r="C95" s="28" t="s">
        <v>282</v>
      </c>
      <c r="D95" s="40" t="s">
        <v>273</v>
      </c>
      <c r="E95" s="40"/>
      <c r="F95" s="40" t="s">
        <v>54</v>
      </c>
      <c r="G95" s="41" t="s">
        <v>80</v>
      </c>
      <c r="H95" s="40"/>
      <c r="I95" s="40"/>
      <c r="J95" s="40"/>
      <c r="K95" s="42" t="s">
        <v>33</v>
      </c>
      <c r="L95" s="49"/>
      <c r="M95" s="44">
        <v>390000</v>
      </c>
      <c r="N95" s="44">
        <f>SUM(L95:M95)</f>
        <v>390000</v>
      </c>
      <c r="O95" s="45"/>
      <c r="P95" s="45"/>
      <c r="Q95" s="45"/>
      <c r="R95" s="49"/>
      <c r="S95" s="49"/>
      <c r="T95" s="46">
        <f>SUM(R95:S95)</f>
        <v>0</v>
      </c>
      <c r="U95" s="40" t="s">
        <v>238</v>
      </c>
      <c r="V95" s="38" t="str">
        <f>IF(T95&gt;N95,"Invalid","OK")</f>
        <v>OK</v>
      </c>
    </row>
    <row r="96" spans="1:22" s="39" customFormat="1" ht="49.5" customHeight="1" thickBot="1" thickTop="1">
      <c r="A96" s="26" t="s">
        <v>269</v>
      </c>
      <c r="B96" s="27" t="s">
        <v>235</v>
      </c>
      <c r="C96" s="28" t="s">
        <v>282</v>
      </c>
      <c r="D96" s="40" t="s">
        <v>273</v>
      </c>
      <c r="E96" s="40"/>
      <c r="F96" s="40" t="s">
        <v>57</v>
      </c>
      <c r="G96" s="41" t="s">
        <v>84</v>
      </c>
      <c r="H96" s="40"/>
      <c r="I96" s="40"/>
      <c r="J96" s="40"/>
      <c r="K96" s="42" t="s">
        <v>36</v>
      </c>
      <c r="L96" s="49"/>
      <c r="M96" s="44">
        <v>300000</v>
      </c>
      <c r="N96" s="44">
        <f>SUM(L96:M96)</f>
        <v>300000</v>
      </c>
      <c r="O96" s="45"/>
      <c r="P96" s="45"/>
      <c r="Q96" s="45"/>
      <c r="R96" s="49"/>
      <c r="S96" s="49"/>
      <c r="T96" s="46">
        <f>SUM(R96:S96)</f>
        <v>0</v>
      </c>
      <c r="U96" s="40" t="s">
        <v>240</v>
      </c>
      <c r="V96" s="38" t="str">
        <f>IF(T96&gt;N96,"Invalid","OK")</f>
        <v>OK</v>
      </c>
    </row>
    <row r="97" spans="1:22" s="39" customFormat="1" ht="49.5" customHeight="1" thickBot="1" thickTop="1">
      <c r="A97" s="26" t="s">
        <v>269</v>
      </c>
      <c r="B97" s="27" t="s">
        <v>235</v>
      </c>
      <c r="C97" s="28" t="s">
        <v>282</v>
      </c>
      <c r="D97" s="40" t="s">
        <v>273</v>
      </c>
      <c r="E97" s="40"/>
      <c r="F97" s="40" t="s">
        <v>68</v>
      </c>
      <c r="G97" s="41" t="s">
        <v>106</v>
      </c>
      <c r="H97" s="40"/>
      <c r="I97" s="40"/>
      <c r="J97" s="40"/>
      <c r="K97" s="42" t="s">
        <v>37</v>
      </c>
      <c r="L97" s="49"/>
      <c r="M97" s="44">
        <v>22400000</v>
      </c>
      <c r="N97" s="44">
        <f>SUM(L97:M97)</f>
        <v>22400000</v>
      </c>
      <c r="O97" s="45"/>
      <c r="P97" s="45"/>
      <c r="Q97" s="45"/>
      <c r="R97" s="49"/>
      <c r="S97" s="49"/>
      <c r="T97" s="46">
        <f>SUM(R97:S97)</f>
        <v>0</v>
      </c>
      <c r="U97" s="40" t="s">
        <v>253</v>
      </c>
      <c r="V97" s="38" t="str">
        <f>IF(T97&gt;N97,"Invalid","OK")</f>
        <v>OK</v>
      </c>
    </row>
    <row r="98" spans="1:22" s="39" customFormat="1" ht="49.5" customHeight="1" thickBot="1" thickTop="1">
      <c r="A98" s="26" t="s">
        <v>269</v>
      </c>
      <c r="B98" s="27" t="s">
        <v>235</v>
      </c>
      <c r="C98" s="28" t="s">
        <v>282</v>
      </c>
      <c r="D98" s="40" t="s">
        <v>273</v>
      </c>
      <c r="E98" s="40"/>
      <c r="F98" s="40" t="s">
        <v>69</v>
      </c>
      <c r="G98" s="41" t="s">
        <v>107</v>
      </c>
      <c r="H98" s="40"/>
      <c r="I98" s="40"/>
      <c r="J98" s="40"/>
      <c r="K98" s="42" t="s">
        <v>33</v>
      </c>
      <c r="L98" s="49"/>
      <c r="M98" s="44">
        <v>300000</v>
      </c>
      <c r="N98" s="44">
        <f>SUM(L98:M98)</f>
        <v>300000</v>
      </c>
      <c r="O98" s="45"/>
      <c r="P98" s="45"/>
      <c r="Q98" s="45"/>
      <c r="R98" s="49"/>
      <c r="S98" s="49"/>
      <c r="T98" s="46">
        <f>SUM(R98:S98)</f>
        <v>0</v>
      </c>
      <c r="U98" s="40" t="s">
        <v>254</v>
      </c>
      <c r="V98" s="38" t="str">
        <f>IF(T98&gt;N98,"Invalid","OK")</f>
        <v>OK</v>
      </c>
    </row>
    <row r="99" spans="1:22" s="39" customFormat="1" ht="49.5" customHeight="1" thickBot="1" thickTop="1">
      <c r="A99" s="26" t="s">
        <v>269</v>
      </c>
      <c r="B99" s="27" t="s">
        <v>235</v>
      </c>
      <c r="C99" s="28" t="s">
        <v>282</v>
      </c>
      <c r="D99" s="40" t="s">
        <v>273</v>
      </c>
      <c r="E99" s="40"/>
      <c r="F99" s="40" t="s">
        <v>74</v>
      </c>
      <c r="G99" s="41" t="s">
        <v>117</v>
      </c>
      <c r="H99" s="40"/>
      <c r="I99" s="40"/>
      <c r="J99" s="40"/>
      <c r="K99" s="42" t="s">
        <v>34</v>
      </c>
      <c r="L99" s="49"/>
      <c r="M99" s="44">
        <f>129*20000</f>
        <v>2580000</v>
      </c>
      <c r="N99" s="44">
        <f>SUM(L99:M99)</f>
        <v>2580000</v>
      </c>
      <c r="O99" s="45"/>
      <c r="P99" s="45"/>
      <c r="Q99" s="45"/>
      <c r="R99" s="49"/>
      <c r="S99" s="49"/>
      <c r="T99" s="46">
        <f>SUM(R99:S99)</f>
        <v>0</v>
      </c>
      <c r="U99" s="40" t="s">
        <v>261</v>
      </c>
      <c r="V99" s="38" t="str">
        <f>IF(T99&gt;N99,"Invalid","OK")</f>
        <v>OK</v>
      </c>
    </row>
    <row r="100" spans="1:22" s="39" customFormat="1" ht="49.5" customHeight="1" thickBot="1" thickTop="1">
      <c r="A100" s="26" t="s">
        <v>269</v>
      </c>
      <c r="B100" s="27" t="s">
        <v>235</v>
      </c>
      <c r="C100" s="28" t="s">
        <v>282</v>
      </c>
      <c r="D100" s="40" t="s">
        <v>274</v>
      </c>
      <c r="E100" s="40"/>
      <c r="F100" s="40" t="s">
        <v>75</v>
      </c>
      <c r="G100" s="41" t="s">
        <v>118</v>
      </c>
      <c r="H100" s="40"/>
      <c r="I100" s="40"/>
      <c r="J100" s="40"/>
      <c r="K100" s="42" t="s">
        <v>36</v>
      </c>
      <c r="L100" s="49"/>
      <c r="M100" s="44">
        <v>600000</v>
      </c>
      <c r="N100" s="44">
        <f>SUM(L100:M100)</f>
        <v>600000</v>
      </c>
      <c r="O100" s="45"/>
      <c r="P100" s="45"/>
      <c r="Q100" s="45"/>
      <c r="R100" s="49"/>
      <c r="S100" s="49"/>
      <c r="T100" s="46">
        <f>SUM(R100:S100)</f>
        <v>0</v>
      </c>
      <c r="U100" s="40" t="s">
        <v>261</v>
      </c>
      <c r="V100" s="38" t="str">
        <f>IF(T100&gt;N100,"Invalid","OK")</f>
        <v>OK</v>
      </c>
    </row>
    <row r="101" ht="27" customHeight="1" thickTop="1"/>
    <row r="102" spans="6:7" ht="27" customHeight="1">
      <c r="F102" s="58" t="s">
        <v>293</v>
      </c>
      <c r="G102" s="59" t="s">
        <v>294</v>
      </c>
    </row>
    <row r="125" spans="11:16" ht="27" customHeight="1">
      <c r="K125" s="61" t="s">
        <v>297</v>
      </c>
      <c r="L125" s="62"/>
      <c r="M125" s="6"/>
      <c r="N125" s="5"/>
      <c r="O125"/>
      <c r="P125" s="63"/>
    </row>
    <row r="126" spans="11:16" ht="27" customHeight="1">
      <c r="K126" s="64" t="s">
        <v>298</v>
      </c>
      <c r="L126" s="65"/>
      <c r="M126" s="66"/>
      <c r="N126" s="67"/>
      <c r="O126" s="68"/>
      <c r="P126" s="69"/>
    </row>
    <row r="127" spans="11:16" ht="27" customHeight="1">
      <c r="K127" s="70" t="s">
        <v>299</v>
      </c>
      <c r="L127" s="71"/>
      <c r="M127" s="72"/>
      <c r="N127" s="73"/>
      <c r="O127" s="74"/>
      <c r="P127" s="75"/>
    </row>
    <row r="128" spans="11:16" ht="27" customHeight="1">
      <c r="K128" s="70" t="s">
        <v>300</v>
      </c>
      <c r="L128" s="71"/>
      <c r="M128" s="72"/>
      <c r="N128" s="73"/>
      <c r="O128" s="74"/>
      <c r="P128" s="75"/>
    </row>
    <row r="129" spans="11:16" ht="27" customHeight="1">
      <c r="K129" s="80" t="s">
        <v>301</v>
      </c>
      <c r="L129" s="81"/>
      <c r="M129" s="72"/>
      <c r="N129" s="73"/>
      <c r="O129" s="74"/>
      <c r="P129" s="75"/>
    </row>
    <row r="130" spans="11:16" ht="27" customHeight="1">
      <c r="K130" s="82" t="s">
        <v>302</v>
      </c>
      <c r="L130" s="83"/>
      <c r="M130" s="76"/>
      <c r="N130" s="77"/>
      <c r="O130" s="78"/>
      <c r="P130" s="79"/>
    </row>
  </sheetData>
  <sheetProtection/>
  <mergeCells count="16">
    <mergeCell ref="O7:Q7"/>
    <mergeCell ref="U7:U8"/>
    <mergeCell ref="F3:Q3"/>
    <mergeCell ref="M5:P5"/>
    <mergeCell ref="H7:H8"/>
    <mergeCell ref="I7:I8"/>
    <mergeCell ref="J7:J8"/>
    <mergeCell ref="K129:L129"/>
    <mergeCell ref="K130:L130"/>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4" manualBreakCount="4">
    <brk id="24" max="20" man="1"/>
    <brk id="42" max="20" man="1"/>
    <brk id="61" max="20" man="1"/>
    <brk id="82" max="20" man="1"/>
  </rowBreaks>
  <drawing r:id="rId1"/>
</worksheet>
</file>

<file path=xl/worksheets/sheet3.xml><?xml version="1.0" encoding="utf-8"?>
<worksheet xmlns="http://schemas.openxmlformats.org/spreadsheetml/2006/main" xmlns:r="http://schemas.openxmlformats.org/officeDocument/2006/relationships">
  <dimension ref="A1:V82"/>
  <sheetViews>
    <sheetView view="pageBreakPreview" zoomScale="80" zoomScaleNormal="85" zoomScaleSheetLayoutView="80" zoomScalePageLayoutView="0" workbookViewId="0" topLeftCell="D55">
      <selection activeCell="K77" sqref="K77:P8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287</v>
      </c>
    </row>
    <row r="2" ht="36.75" customHeight="1" thickBot="1"/>
    <row r="3" spans="6:21" ht="30" customHeight="1" thickBot="1" thickTop="1">
      <c r="F3" s="92" t="s">
        <v>291</v>
      </c>
      <c r="G3" s="93"/>
      <c r="H3" s="93"/>
      <c r="I3" s="93"/>
      <c r="J3" s="93"/>
      <c r="K3" s="93"/>
      <c r="L3" s="93"/>
      <c r="M3" s="93"/>
      <c r="N3" s="93"/>
      <c r="O3" s="93"/>
      <c r="P3" s="93"/>
      <c r="Q3" s="9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290</v>
      </c>
      <c r="G5" s="14" t="s">
        <v>286</v>
      </c>
      <c r="L5" s="16" t="s">
        <v>6</v>
      </c>
      <c r="M5" s="95" t="s">
        <v>234</v>
      </c>
      <c r="N5" s="95"/>
      <c r="O5" s="95"/>
      <c r="P5" s="96"/>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284</v>
      </c>
      <c r="E7" s="22"/>
      <c r="F7" s="87" t="s">
        <v>0</v>
      </c>
      <c r="G7" s="87" t="s">
        <v>7</v>
      </c>
      <c r="H7" s="87" t="s">
        <v>285</v>
      </c>
      <c r="I7" s="87" t="s">
        <v>5</v>
      </c>
      <c r="J7" s="87" t="s">
        <v>275</v>
      </c>
      <c r="K7" s="87" t="s">
        <v>8</v>
      </c>
      <c r="L7" s="89" t="s">
        <v>288</v>
      </c>
      <c r="M7" s="89"/>
      <c r="N7" s="89"/>
      <c r="O7" s="89" t="s">
        <v>289</v>
      </c>
      <c r="P7" s="89"/>
      <c r="Q7" s="89"/>
      <c r="R7" s="23"/>
      <c r="S7" s="23"/>
      <c r="T7" s="23"/>
      <c r="U7" s="90" t="s">
        <v>3</v>
      </c>
    </row>
    <row r="8" spans="1:22" s="2" customFormat="1" ht="47.25">
      <c r="A8" s="84"/>
      <c r="B8" s="84"/>
      <c r="C8" s="21" t="s">
        <v>281</v>
      </c>
      <c r="D8" s="86"/>
      <c r="E8" s="24" t="s">
        <v>277</v>
      </c>
      <c r="F8" s="88"/>
      <c r="G8" s="88"/>
      <c r="H8" s="88"/>
      <c r="I8" s="88"/>
      <c r="J8" s="88"/>
      <c r="K8" s="88"/>
      <c r="L8" s="25" t="s">
        <v>1</v>
      </c>
      <c r="M8" s="25" t="s">
        <v>2</v>
      </c>
      <c r="N8" s="25" t="s">
        <v>276</v>
      </c>
      <c r="O8" s="25" t="s">
        <v>1</v>
      </c>
      <c r="P8" s="25" t="s">
        <v>2</v>
      </c>
      <c r="Q8" s="25" t="s">
        <v>276</v>
      </c>
      <c r="R8" s="25" t="s">
        <v>278</v>
      </c>
      <c r="S8" s="25" t="s">
        <v>279</v>
      </c>
      <c r="T8" s="25" t="s">
        <v>280</v>
      </c>
      <c r="U8" s="91"/>
      <c r="V8" s="1" t="s">
        <v>283</v>
      </c>
    </row>
    <row r="9" spans="1:22" s="39" customFormat="1" ht="49.5" customHeight="1" thickBot="1">
      <c r="A9" s="26" t="s">
        <v>269</v>
      </c>
      <c r="B9" s="27" t="s">
        <v>234</v>
      </c>
      <c r="C9" s="28" t="s">
        <v>282</v>
      </c>
      <c r="D9" s="29" t="s">
        <v>270</v>
      </c>
      <c r="E9" s="29"/>
      <c r="F9" s="29" t="s">
        <v>9</v>
      </c>
      <c r="G9" s="30" t="s">
        <v>19</v>
      </c>
      <c r="H9" s="31"/>
      <c r="I9" s="31"/>
      <c r="J9" s="31"/>
      <c r="K9" s="32" t="s">
        <v>33</v>
      </c>
      <c r="L9" s="33"/>
      <c r="M9" s="34">
        <v>149980</v>
      </c>
      <c r="N9" s="34">
        <f>SUM(L9:M9)</f>
        <v>149980</v>
      </c>
      <c r="O9" s="35"/>
      <c r="P9" s="35"/>
      <c r="Q9" s="35"/>
      <c r="R9" s="36"/>
      <c r="S9" s="36"/>
      <c r="T9" s="37">
        <f>SUM(R9:S9)</f>
        <v>0</v>
      </c>
      <c r="U9" s="29" t="s">
        <v>38</v>
      </c>
      <c r="V9" s="38" t="str">
        <f aca="true" t="shared" si="0" ref="V9:V37">IF(T9&gt;N9,"Invalid","OK")</f>
        <v>OK</v>
      </c>
    </row>
    <row r="10" spans="1:22" s="39" customFormat="1" ht="49.5" customHeight="1" thickBot="1" thickTop="1">
      <c r="A10" s="26" t="s">
        <v>269</v>
      </c>
      <c r="B10" s="27" t="s">
        <v>234</v>
      </c>
      <c r="C10" s="28" t="s">
        <v>282</v>
      </c>
      <c r="D10" s="40" t="s">
        <v>270</v>
      </c>
      <c r="E10" s="40"/>
      <c r="F10" s="40" t="s">
        <v>9</v>
      </c>
      <c r="G10" s="41" t="s">
        <v>20</v>
      </c>
      <c r="H10" s="41"/>
      <c r="I10" s="41"/>
      <c r="J10" s="41"/>
      <c r="K10" s="42" t="s">
        <v>33</v>
      </c>
      <c r="L10" s="43"/>
      <c r="M10" s="44">
        <v>150000</v>
      </c>
      <c r="N10" s="44">
        <f aca="true" t="shared" si="1" ref="N10:N36">SUM(L10:M10)</f>
        <v>150000</v>
      </c>
      <c r="O10" s="45"/>
      <c r="P10" s="45"/>
      <c r="Q10" s="45"/>
      <c r="R10" s="43"/>
      <c r="S10" s="43"/>
      <c r="T10" s="46">
        <f aca="true" t="shared" si="2" ref="T10:T36">SUM(R10:S10)</f>
        <v>0</v>
      </c>
      <c r="U10" s="40" t="s">
        <v>38</v>
      </c>
      <c r="V10" s="38" t="str">
        <f t="shared" si="0"/>
        <v>OK</v>
      </c>
    </row>
    <row r="11" spans="1:22" s="39" customFormat="1" ht="49.5" customHeight="1" thickBot="1" thickTop="1">
      <c r="A11" s="26" t="s">
        <v>269</v>
      </c>
      <c r="B11" s="27" t="s">
        <v>234</v>
      </c>
      <c r="C11" s="28" t="s">
        <v>282</v>
      </c>
      <c r="D11" s="40" t="s">
        <v>270</v>
      </c>
      <c r="E11" s="40"/>
      <c r="F11" s="40" t="s">
        <v>9</v>
      </c>
      <c r="G11" s="41" t="s">
        <v>21</v>
      </c>
      <c r="H11" s="41"/>
      <c r="I11" s="41"/>
      <c r="J11" s="41"/>
      <c r="K11" s="42" t="s">
        <v>33</v>
      </c>
      <c r="L11" s="43"/>
      <c r="M11" s="44">
        <v>150000</v>
      </c>
      <c r="N11" s="44">
        <f t="shared" si="1"/>
        <v>150000</v>
      </c>
      <c r="O11" s="45"/>
      <c r="P11" s="45"/>
      <c r="Q11" s="45"/>
      <c r="R11" s="43"/>
      <c r="S11" s="43"/>
      <c r="T11" s="46">
        <f t="shared" si="2"/>
        <v>0</v>
      </c>
      <c r="U11" s="40" t="s">
        <v>38</v>
      </c>
      <c r="V11" s="38" t="str">
        <f t="shared" si="0"/>
        <v>OK</v>
      </c>
    </row>
    <row r="12" spans="1:22" s="39" customFormat="1" ht="49.5" customHeight="1" thickBot="1" thickTop="1">
      <c r="A12" s="26" t="s">
        <v>269</v>
      </c>
      <c r="B12" s="27" t="s">
        <v>234</v>
      </c>
      <c r="C12" s="28" t="s">
        <v>282</v>
      </c>
      <c r="D12" s="40" t="s">
        <v>270</v>
      </c>
      <c r="E12" s="40"/>
      <c r="F12" s="40" t="s">
        <v>10</v>
      </c>
      <c r="G12" s="41" t="s">
        <v>22</v>
      </c>
      <c r="H12" s="41"/>
      <c r="I12" s="41"/>
      <c r="J12" s="41"/>
      <c r="K12" s="42" t="s">
        <v>35</v>
      </c>
      <c r="L12" s="43"/>
      <c r="M12" s="44">
        <v>750000</v>
      </c>
      <c r="N12" s="44">
        <f t="shared" si="1"/>
        <v>750000</v>
      </c>
      <c r="O12" s="45"/>
      <c r="P12" s="45"/>
      <c r="Q12" s="45"/>
      <c r="R12" s="43"/>
      <c r="S12" s="43"/>
      <c r="T12" s="46">
        <f t="shared" si="2"/>
        <v>0</v>
      </c>
      <c r="U12" s="40" t="s">
        <v>39</v>
      </c>
      <c r="V12" s="38" t="str">
        <f t="shared" si="0"/>
        <v>OK</v>
      </c>
    </row>
    <row r="13" spans="1:22" s="39" customFormat="1" ht="49.5" customHeight="1" thickBot="1" thickTop="1">
      <c r="A13" s="26" t="s">
        <v>269</v>
      </c>
      <c r="B13" s="27" t="s">
        <v>234</v>
      </c>
      <c r="C13" s="28" t="s">
        <v>282</v>
      </c>
      <c r="D13" s="40" t="s">
        <v>270</v>
      </c>
      <c r="E13" s="40"/>
      <c r="F13" s="40" t="s">
        <v>11</v>
      </c>
      <c r="G13" s="41" t="s">
        <v>23</v>
      </c>
      <c r="H13" s="41"/>
      <c r="I13" s="41"/>
      <c r="J13" s="41"/>
      <c r="K13" s="42" t="s">
        <v>33</v>
      </c>
      <c r="L13" s="43"/>
      <c r="M13" s="44">
        <v>150000</v>
      </c>
      <c r="N13" s="44">
        <f t="shared" si="1"/>
        <v>150000</v>
      </c>
      <c r="O13" s="45"/>
      <c r="P13" s="45"/>
      <c r="Q13" s="45"/>
      <c r="R13" s="43"/>
      <c r="S13" s="43"/>
      <c r="T13" s="46">
        <f t="shared" si="2"/>
        <v>0</v>
      </c>
      <c r="U13" s="40" t="s">
        <v>40</v>
      </c>
      <c r="V13" s="38" t="str">
        <f t="shared" si="0"/>
        <v>OK</v>
      </c>
    </row>
    <row r="14" spans="1:22" s="39" customFormat="1" ht="49.5" customHeight="1" thickBot="1" thickTop="1">
      <c r="A14" s="26" t="s">
        <v>269</v>
      </c>
      <c r="B14" s="27" t="s">
        <v>234</v>
      </c>
      <c r="C14" s="28" t="s">
        <v>282</v>
      </c>
      <c r="D14" s="40" t="s">
        <v>270</v>
      </c>
      <c r="E14" s="40" t="s">
        <v>277</v>
      </c>
      <c r="F14" s="40" t="s">
        <v>12</v>
      </c>
      <c r="G14" s="41" t="s">
        <v>24</v>
      </c>
      <c r="H14" s="47"/>
      <c r="I14" s="47"/>
      <c r="J14" s="47"/>
      <c r="K14" s="42" t="s">
        <v>33</v>
      </c>
      <c r="L14" s="48"/>
      <c r="M14" s="44">
        <v>120000</v>
      </c>
      <c r="N14" s="44">
        <f t="shared" si="1"/>
        <v>120000</v>
      </c>
      <c r="O14" s="45"/>
      <c r="P14" s="45"/>
      <c r="Q14" s="45"/>
      <c r="R14" s="48"/>
      <c r="S14" s="43"/>
      <c r="T14" s="46">
        <f t="shared" si="2"/>
        <v>0</v>
      </c>
      <c r="U14" s="40" t="s">
        <v>41</v>
      </c>
      <c r="V14" s="38" t="str">
        <f t="shared" si="0"/>
        <v>OK</v>
      </c>
    </row>
    <row r="15" spans="1:22" s="39" customFormat="1" ht="49.5" customHeight="1" thickBot="1" thickTop="1">
      <c r="A15" s="26" t="s">
        <v>269</v>
      </c>
      <c r="B15" s="27" t="s">
        <v>234</v>
      </c>
      <c r="C15" s="28" t="s">
        <v>282</v>
      </c>
      <c r="D15" s="40" t="s">
        <v>270</v>
      </c>
      <c r="E15" s="40"/>
      <c r="F15" s="40" t="s">
        <v>13</v>
      </c>
      <c r="G15" s="41" t="s">
        <v>25</v>
      </c>
      <c r="H15" s="41"/>
      <c r="I15" s="41"/>
      <c r="J15" s="41"/>
      <c r="K15" s="42" t="s">
        <v>36</v>
      </c>
      <c r="L15" s="43"/>
      <c r="M15" s="44">
        <v>2000000</v>
      </c>
      <c r="N15" s="44">
        <f t="shared" si="1"/>
        <v>2000000</v>
      </c>
      <c r="O15" s="45"/>
      <c r="P15" s="45"/>
      <c r="Q15" s="45"/>
      <c r="R15" s="43"/>
      <c r="S15" s="43"/>
      <c r="T15" s="46">
        <f t="shared" si="2"/>
        <v>0</v>
      </c>
      <c r="U15" s="40" t="s">
        <v>42</v>
      </c>
      <c r="V15" s="38" t="str">
        <f t="shared" si="0"/>
        <v>OK</v>
      </c>
    </row>
    <row r="16" spans="1:22" s="39" customFormat="1" ht="49.5" customHeight="1" thickBot="1" thickTop="1">
      <c r="A16" s="26" t="s">
        <v>269</v>
      </c>
      <c r="B16" s="27" t="s">
        <v>234</v>
      </c>
      <c r="C16" s="28" t="s">
        <v>282</v>
      </c>
      <c r="D16" s="40" t="s">
        <v>270</v>
      </c>
      <c r="E16" s="40"/>
      <c r="F16" s="40" t="s">
        <v>9</v>
      </c>
      <c r="G16" s="41" t="s">
        <v>26</v>
      </c>
      <c r="H16" s="41"/>
      <c r="I16" s="41"/>
      <c r="J16" s="41"/>
      <c r="K16" s="42" t="s">
        <v>33</v>
      </c>
      <c r="L16" s="43"/>
      <c r="M16" s="44">
        <v>150000</v>
      </c>
      <c r="N16" s="44">
        <f t="shared" si="1"/>
        <v>150000</v>
      </c>
      <c r="O16" s="45"/>
      <c r="P16" s="45"/>
      <c r="Q16" s="45"/>
      <c r="R16" s="43"/>
      <c r="S16" s="43"/>
      <c r="T16" s="46">
        <f t="shared" si="2"/>
        <v>0</v>
      </c>
      <c r="U16" s="40" t="s">
        <v>42</v>
      </c>
      <c r="V16" s="38" t="str">
        <f t="shared" si="0"/>
        <v>OK</v>
      </c>
    </row>
    <row r="17" spans="1:22" s="39" customFormat="1" ht="49.5" customHeight="1" thickBot="1" thickTop="1">
      <c r="A17" s="26" t="s">
        <v>269</v>
      </c>
      <c r="B17" s="27" t="s">
        <v>234</v>
      </c>
      <c r="C17" s="28" t="s">
        <v>282</v>
      </c>
      <c r="D17" s="40" t="s">
        <v>270</v>
      </c>
      <c r="E17" s="40"/>
      <c r="F17" s="40" t="s">
        <v>13</v>
      </c>
      <c r="G17" s="41" t="s">
        <v>25</v>
      </c>
      <c r="H17" s="41"/>
      <c r="I17" s="41"/>
      <c r="J17" s="41"/>
      <c r="K17" s="42" t="s">
        <v>36</v>
      </c>
      <c r="L17" s="43"/>
      <c r="M17" s="44">
        <v>2000000</v>
      </c>
      <c r="N17" s="44">
        <f t="shared" si="1"/>
        <v>2000000</v>
      </c>
      <c r="O17" s="45"/>
      <c r="P17" s="45"/>
      <c r="Q17" s="45"/>
      <c r="R17" s="43"/>
      <c r="S17" s="43"/>
      <c r="T17" s="46">
        <f t="shared" si="2"/>
        <v>0</v>
      </c>
      <c r="U17" s="40" t="s">
        <v>43</v>
      </c>
      <c r="V17" s="38" t="str">
        <f t="shared" si="0"/>
        <v>OK</v>
      </c>
    </row>
    <row r="18" spans="1:22" s="39" customFormat="1" ht="49.5" customHeight="1" thickBot="1" thickTop="1">
      <c r="A18" s="26" t="s">
        <v>269</v>
      </c>
      <c r="B18" s="27" t="s">
        <v>234</v>
      </c>
      <c r="C18" s="28" t="s">
        <v>282</v>
      </c>
      <c r="D18" s="40" t="s">
        <v>270</v>
      </c>
      <c r="E18" s="40"/>
      <c r="F18" s="40" t="s">
        <v>14</v>
      </c>
      <c r="G18" s="41" t="s">
        <v>27</v>
      </c>
      <c r="H18" s="41"/>
      <c r="I18" s="41"/>
      <c r="J18" s="41"/>
      <c r="K18" s="42" t="s">
        <v>33</v>
      </c>
      <c r="L18" s="43"/>
      <c r="M18" s="44">
        <v>150000</v>
      </c>
      <c r="N18" s="44">
        <f t="shared" si="1"/>
        <v>150000</v>
      </c>
      <c r="O18" s="45"/>
      <c r="P18" s="45"/>
      <c r="Q18" s="45"/>
      <c r="R18" s="43"/>
      <c r="S18" s="43"/>
      <c r="T18" s="46">
        <f t="shared" si="2"/>
        <v>0</v>
      </c>
      <c r="U18" s="40" t="s">
        <v>44</v>
      </c>
      <c r="V18" s="38" t="str">
        <f t="shared" si="0"/>
        <v>OK</v>
      </c>
    </row>
    <row r="19" spans="1:22" s="39" customFormat="1" ht="49.5" customHeight="1" thickBot="1" thickTop="1">
      <c r="A19" s="26" t="s">
        <v>269</v>
      </c>
      <c r="B19" s="27" t="s">
        <v>234</v>
      </c>
      <c r="C19" s="28" t="s">
        <v>282</v>
      </c>
      <c r="D19" s="40" t="s">
        <v>270</v>
      </c>
      <c r="E19" s="40"/>
      <c r="F19" s="40" t="s">
        <v>9</v>
      </c>
      <c r="G19" s="41" t="s">
        <v>29</v>
      </c>
      <c r="H19" s="41"/>
      <c r="I19" s="41"/>
      <c r="J19" s="41"/>
      <c r="K19" s="42" t="s">
        <v>33</v>
      </c>
      <c r="L19" s="43"/>
      <c r="M19" s="44">
        <v>150000</v>
      </c>
      <c r="N19" s="44">
        <f t="shared" si="1"/>
        <v>150000</v>
      </c>
      <c r="O19" s="45"/>
      <c r="P19" s="45"/>
      <c r="Q19" s="45"/>
      <c r="R19" s="43"/>
      <c r="S19" s="43"/>
      <c r="T19" s="46">
        <f t="shared" si="2"/>
        <v>0</v>
      </c>
      <c r="U19" s="40" t="s">
        <v>46</v>
      </c>
      <c r="V19" s="38" t="str">
        <f t="shared" si="0"/>
        <v>OK</v>
      </c>
    </row>
    <row r="20" spans="1:22" s="39" customFormat="1" ht="49.5" customHeight="1" thickBot="1" thickTop="1">
      <c r="A20" s="26" t="s">
        <v>269</v>
      </c>
      <c r="B20" s="27" t="s">
        <v>234</v>
      </c>
      <c r="C20" s="28" t="s">
        <v>282</v>
      </c>
      <c r="D20" s="40" t="s">
        <v>270</v>
      </c>
      <c r="E20" s="40"/>
      <c r="F20" s="40" t="s">
        <v>9</v>
      </c>
      <c r="G20" s="41" t="s">
        <v>19</v>
      </c>
      <c r="H20" s="41"/>
      <c r="I20" s="41"/>
      <c r="J20" s="41"/>
      <c r="K20" s="42" t="s">
        <v>33</v>
      </c>
      <c r="L20" s="43"/>
      <c r="M20" s="44">
        <v>149980</v>
      </c>
      <c r="N20" s="44">
        <f t="shared" si="1"/>
        <v>149980</v>
      </c>
      <c r="O20" s="45"/>
      <c r="P20" s="45"/>
      <c r="Q20" s="45"/>
      <c r="R20" s="43"/>
      <c r="S20" s="43"/>
      <c r="T20" s="46">
        <f t="shared" si="2"/>
        <v>0</v>
      </c>
      <c r="U20" s="40" t="s">
        <v>47</v>
      </c>
      <c r="V20" s="38" t="str">
        <f t="shared" si="0"/>
        <v>OK</v>
      </c>
    </row>
    <row r="21" spans="1:22" s="39" customFormat="1" ht="49.5" customHeight="1" thickBot="1" thickTop="1">
      <c r="A21" s="26" t="s">
        <v>269</v>
      </c>
      <c r="B21" s="27" t="s">
        <v>234</v>
      </c>
      <c r="C21" s="28" t="s">
        <v>282</v>
      </c>
      <c r="D21" s="40" t="s">
        <v>270</v>
      </c>
      <c r="E21" s="40"/>
      <c r="F21" s="40" t="s">
        <v>16</v>
      </c>
      <c r="G21" s="41" t="s">
        <v>30</v>
      </c>
      <c r="H21" s="41"/>
      <c r="I21" s="41"/>
      <c r="J21" s="41"/>
      <c r="K21" s="42" t="s">
        <v>35</v>
      </c>
      <c r="L21" s="43"/>
      <c r="M21" s="44">
        <f>3.5*1000000</f>
        <v>3500000</v>
      </c>
      <c r="N21" s="44">
        <f t="shared" si="1"/>
        <v>3500000</v>
      </c>
      <c r="O21" s="45"/>
      <c r="P21" s="45"/>
      <c r="Q21" s="45"/>
      <c r="R21" s="43"/>
      <c r="S21" s="43"/>
      <c r="T21" s="46">
        <f t="shared" si="2"/>
        <v>0</v>
      </c>
      <c r="U21" s="40" t="s">
        <v>48</v>
      </c>
      <c r="V21" s="38" t="str">
        <f t="shared" si="0"/>
        <v>OK</v>
      </c>
    </row>
    <row r="22" spans="1:22" s="39" customFormat="1" ht="49.5" customHeight="1" thickBot="1" thickTop="1">
      <c r="A22" s="26" t="s">
        <v>269</v>
      </c>
      <c r="B22" s="27" t="s">
        <v>234</v>
      </c>
      <c r="C22" s="28" t="s">
        <v>282</v>
      </c>
      <c r="D22" s="40" t="s">
        <v>270</v>
      </c>
      <c r="E22" s="40"/>
      <c r="F22" s="40" t="s">
        <v>17</v>
      </c>
      <c r="G22" s="41" t="s">
        <v>31</v>
      </c>
      <c r="H22" s="41"/>
      <c r="I22" s="41"/>
      <c r="J22" s="41"/>
      <c r="K22" s="42" t="s">
        <v>33</v>
      </c>
      <c r="L22" s="43"/>
      <c r="M22" s="44">
        <v>150000</v>
      </c>
      <c r="N22" s="44">
        <f t="shared" si="1"/>
        <v>150000</v>
      </c>
      <c r="O22" s="45"/>
      <c r="P22" s="45"/>
      <c r="Q22" s="45"/>
      <c r="R22" s="43"/>
      <c r="S22" s="43"/>
      <c r="T22" s="46">
        <f t="shared" si="2"/>
        <v>0</v>
      </c>
      <c r="U22" s="40" t="s">
        <v>49</v>
      </c>
      <c r="V22" s="38" t="str">
        <f t="shared" si="0"/>
        <v>OK</v>
      </c>
    </row>
    <row r="23" spans="1:22" s="39" customFormat="1" ht="49.5" customHeight="1" thickBot="1" thickTop="1">
      <c r="A23" s="26" t="s">
        <v>269</v>
      </c>
      <c r="B23" s="27" t="s">
        <v>234</v>
      </c>
      <c r="C23" s="28" t="s">
        <v>282</v>
      </c>
      <c r="D23" s="40" t="s">
        <v>270</v>
      </c>
      <c r="E23" s="40"/>
      <c r="F23" s="40" t="s">
        <v>18</v>
      </c>
      <c r="G23" s="41" t="s">
        <v>32</v>
      </c>
      <c r="H23" s="40"/>
      <c r="I23" s="40"/>
      <c r="J23" s="40"/>
      <c r="K23" s="42" t="s">
        <v>33</v>
      </c>
      <c r="L23" s="49"/>
      <c r="M23" s="44">
        <v>150000</v>
      </c>
      <c r="N23" s="44">
        <f t="shared" si="1"/>
        <v>150000</v>
      </c>
      <c r="O23" s="45"/>
      <c r="P23" s="45"/>
      <c r="Q23" s="45"/>
      <c r="R23" s="49"/>
      <c r="S23" s="49"/>
      <c r="T23" s="46">
        <f t="shared" si="2"/>
        <v>0</v>
      </c>
      <c r="U23" s="40" t="s">
        <v>50</v>
      </c>
      <c r="V23" s="38" t="str">
        <f t="shared" si="0"/>
        <v>OK</v>
      </c>
    </row>
    <row r="24" spans="1:22" s="39" customFormat="1" ht="49.5" customHeight="1" thickBot="1" thickTop="1">
      <c r="A24" s="26" t="s">
        <v>269</v>
      </c>
      <c r="B24" s="27" t="s">
        <v>234</v>
      </c>
      <c r="C24" s="28" t="s">
        <v>282</v>
      </c>
      <c r="D24" s="40" t="s">
        <v>270</v>
      </c>
      <c r="E24" s="40"/>
      <c r="F24" s="40" t="s">
        <v>221</v>
      </c>
      <c r="G24" s="41" t="s">
        <v>129</v>
      </c>
      <c r="H24" s="40"/>
      <c r="I24" s="40"/>
      <c r="J24" s="40"/>
      <c r="K24" s="42" t="s">
        <v>122</v>
      </c>
      <c r="L24" s="49"/>
      <c r="M24" s="44">
        <v>125000</v>
      </c>
      <c r="N24" s="44">
        <f t="shared" si="1"/>
        <v>125000</v>
      </c>
      <c r="O24" s="45"/>
      <c r="P24" s="45"/>
      <c r="Q24" s="45"/>
      <c r="R24" s="49"/>
      <c r="S24" s="49"/>
      <c r="T24" s="46">
        <f t="shared" si="2"/>
        <v>0</v>
      </c>
      <c r="U24" s="41" t="s">
        <v>178</v>
      </c>
      <c r="V24" s="38" t="str">
        <f t="shared" si="0"/>
        <v>OK</v>
      </c>
    </row>
    <row r="25" spans="1:22" s="39" customFormat="1" ht="49.5" customHeight="1" thickBot="1" thickTop="1">
      <c r="A25" s="26" t="s">
        <v>269</v>
      </c>
      <c r="B25" s="27" t="s">
        <v>234</v>
      </c>
      <c r="C25" s="28" t="s">
        <v>282</v>
      </c>
      <c r="D25" s="40" t="s">
        <v>270</v>
      </c>
      <c r="E25" s="40"/>
      <c r="F25" s="40" t="s">
        <v>221</v>
      </c>
      <c r="G25" s="41" t="s">
        <v>131</v>
      </c>
      <c r="H25" s="40"/>
      <c r="I25" s="40"/>
      <c r="J25" s="40"/>
      <c r="K25" s="42" t="s">
        <v>217</v>
      </c>
      <c r="L25" s="49"/>
      <c r="M25" s="44">
        <v>120000</v>
      </c>
      <c r="N25" s="44">
        <f t="shared" si="1"/>
        <v>120000</v>
      </c>
      <c r="O25" s="45"/>
      <c r="P25" s="45"/>
      <c r="Q25" s="45"/>
      <c r="R25" s="49"/>
      <c r="S25" s="49"/>
      <c r="T25" s="46">
        <f t="shared" si="2"/>
        <v>0</v>
      </c>
      <c r="U25" s="41" t="s">
        <v>180</v>
      </c>
      <c r="V25" s="38" t="str">
        <f t="shared" si="0"/>
        <v>OK</v>
      </c>
    </row>
    <row r="26" spans="1:22" s="39" customFormat="1" ht="49.5" customHeight="1" thickBot="1" thickTop="1">
      <c r="A26" s="26" t="s">
        <v>269</v>
      </c>
      <c r="B26" s="27" t="s">
        <v>234</v>
      </c>
      <c r="C26" s="28" t="s">
        <v>282</v>
      </c>
      <c r="D26" s="40" t="s">
        <v>270</v>
      </c>
      <c r="E26" s="40"/>
      <c r="F26" s="40" t="s">
        <v>221</v>
      </c>
      <c r="G26" s="41" t="s">
        <v>138</v>
      </c>
      <c r="H26" s="40"/>
      <c r="I26" s="40"/>
      <c r="J26" s="40"/>
      <c r="K26" s="42" t="s">
        <v>35</v>
      </c>
      <c r="L26" s="49"/>
      <c r="M26" s="44">
        <v>621000</v>
      </c>
      <c r="N26" s="44">
        <f t="shared" si="1"/>
        <v>621000</v>
      </c>
      <c r="O26" s="45"/>
      <c r="P26" s="45"/>
      <c r="Q26" s="45"/>
      <c r="R26" s="49"/>
      <c r="S26" s="49"/>
      <c r="T26" s="46">
        <f t="shared" si="2"/>
        <v>0</v>
      </c>
      <c r="U26" s="41" t="s">
        <v>187</v>
      </c>
      <c r="V26" s="38" t="str">
        <f t="shared" si="0"/>
        <v>OK</v>
      </c>
    </row>
    <row r="27" spans="1:22" s="39" customFormat="1" ht="49.5" customHeight="1" thickBot="1" thickTop="1">
      <c r="A27" s="26" t="s">
        <v>269</v>
      </c>
      <c r="B27" s="27" t="s">
        <v>234</v>
      </c>
      <c r="C27" s="28" t="s">
        <v>282</v>
      </c>
      <c r="D27" s="40" t="s">
        <v>270</v>
      </c>
      <c r="E27" s="40"/>
      <c r="F27" s="40" t="s">
        <v>221</v>
      </c>
      <c r="G27" s="41" t="s">
        <v>225</v>
      </c>
      <c r="H27" s="40"/>
      <c r="I27" s="40"/>
      <c r="J27" s="40"/>
      <c r="K27" s="42" t="s">
        <v>33</v>
      </c>
      <c r="L27" s="49"/>
      <c r="M27" s="44">
        <v>149980</v>
      </c>
      <c r="N27" s="44">
        <f t="shared" si="1"/>
        <v>149980</v>
      </c>
      <c r="O27" s="45"/>
      <c r="P27" s="45"/>
      <c r="Q27" s="45"/>
      <c r="R27" s="49"/>
      <c r="S27" s="49"/>
      <c r="T27" s="46">
        <f t="shared" si="2"/>
        <v>0</v>
      </c>
      <c r="U27" s="41" t="s">
        <v>207</v>
      </c>
      <c r="V27" s="38" t="str">
        <f t="shared" si="0"/>
        <v>OK</v>
      </c>
    </row>
    <row r="28" spans="1:22" s="39" customFormat="1" ht="49.5" customHeight="1" thickBot="1" thickTop="1">
      <c r="A28" s="26" t="s">
        <v>269</v>
      </c>
      <c r="B28" s="27" t="s">
        <v>234</v>
      </c>
      <c r="C28" s="28" t="s">
        <v>282</v>
      </c>
      <c r="D28" s="40" t="s">
        <v>270</v>
      </c>
      <c r="E28" s="40"/>
      <c r="F28" s="40" t="s">
        <v>221</v>
      </c>
      <c r="G28" s="41" t="s">
        <v>224</v>
      </c>
      <c r="H28" s="40"/>
      <c r="I28" s="40"/>
      <c r="J28" s="40"/>
      <c r="K28" s="42" t="s">
        <v>33</v>
      </c>
      <c r="L28" s="49"/>
      <c r="M28" s="44">
        <v>150000</v>
      </c>
      <c r="N28" s="44">
        <f t="shared" si="1"/>
        <v>150000</v>
      </c>
      <c r="O28" s="45"/>
      <c r="P28" s="45"/>
      <c r="Q28" s="45"/>
      <c r="R28" s="49"/>
      <c r="S28" s="49"/>
      <c r="T28" s="46">
        <f t="shared" si="2"/>
        <v>0</v>
      </c>
      <c r="U28" s="41" t="s">
        <v>207</v>
      </c>
      <c r="V28" s="38" t="str">
        <f t="shared" si="0"/>
        <v>OK</v>
      </c>
    </row>
    <row r="29" spans="1:22" s="39" customFormat="1" ht="49.5" customHeight="1" thickBot="1" thickTop="1">
      <c r="A29" s="26" t="s">
        <v>269</v>
      </c>
      <c r="B29" s="27" t="s">
        <v>234</v>
      </c>
      <c r="C29" s="28" t="s">
        <v>282</v>
      </c>
      <c r="D29" s="40" t="s">
        <v>270</v>
      </c>
      <c r="E29" s="40"/>
      <c r="F29" s="40" t="s">
        <v>221</v>
      </c>
      <c r="G29" s="41" t="s">
        <v>223</v>
      </c>
      <c r="H29" s="40"/>
      <c r="I29" s="40"/>
      <c r="J29" s="40"/>
      <c r="K29" s="42" t="s">
        <v>33</v>
      </c>
      <c r="L29" s="49"/>
      <c r="M29" s="44">
        <v>150000</v>
      </c>
      <c r="N29" s="44">
        <f t="shared" si="1"/>
        <v>150000</v>
      </c>
      <c r="O29" s="45"/>
      <c r="P29" s="45"/>
      <c r="Q29" s="45"/>
      <c r="R29" s="49"/>
      <c r="S29" s="49"/>
      <c r="T29" s="46">
        <f t="shared" si="2"/>
        <v>0</v>
      </c>
      <c r="U29" s="41" t="s">
        <v>207</v>
      </c>
      <c r="V29" s="38" t="str">
        <f t="shared" si="0"/>
        <v>OK</v>
      </c>
    </row>
    <row r="30" spans="1:22" s="39" customFormat="1" ht="49.5" customHeight="1" thickBot="1" thickTop="1">
      <c r="A30" s="26" t="s">
        <v>269</v>
      </c>
      <c r="B30" s="27" t="s">
        <v>234</v>
      </c>
      <c r="C30" s="28" t="s">
        <v>282</v>
      </c>
      <c r="D30" s="40" t="s">
        <v>270</v>
      </c>
      <c r="E30" s="40"/>
      <c r="F30" s="40" t="s">
        <v>221</v>
      </c>
      <c r="G30" s="41" t="s">
        <v>222</v>
      </c>
      <c r="H30" s="40"/>
      <c r="I30" s="40"/>
      <c r="J30" s="40"/>
      <c r="K30" s="42" t="s">
        <v>33</v>
      </c>
      <c r="L30" s="49"/>
      <c r="M30" s="44">
        <v>150000</v>
      </c>
      <c r="N30" s="44">
        <f t="shared" si="1"/>
        <v>150000</v>
      </c>
      <c r="O30" s="45"/>
      <c r="P30" s="45"/>
      <c r="Q30" s="45"/>
      <c r="R30" s="49"/>
      <c r="S30" s="49"/>
      <c r="T30" s="46">
        <f t="shared" si="2"/>
        <v>0</v>
      </c>
      <c r="U30" s="41" t="s">
        <v>208</v>
      </c>
      <c r="V30" s="38" t="str">
        <f t="shared" si="0"/>
        <v>OK</v>
      </c>
    </row>
    <row r="31" spans="1:22" s="39" customFormat="1" ht="49.5" customHeight="1" thickBot="1" thickTop="1">
      <c r="A31" s="26" t="s">
        <v>269</v>
      </c>
      <c r="B31" s="27" t="s">
        <v>234</v>
      </c>
      <c r="C31" s="28" t="s">
        <v>282</v>
      </c>
      <c r="D31" s="40" t="s">
        <v>270</v>
      </c>
      <c r="E31" s="40"/>
      <c r="F31" s="40" t="s">
        <v>221</v>
      </c>
      <c r="G31" s="41" t="s">
        <v>226</v>
      </c>
      <c r="H31" s="40"/>
      <c r="I31" s="40"/>
      <c r="J31" s="40"/>
      <c r="K31" s="42" t="s">
        <v>33</v>
      </c>
      <c r="L31" s="49"/>
      <c r="M31" s="44">
        <v>150000</v>
      </c>
      <c r="N31" s="44">
        <f t="shared" si="1"/>
        <v>150000</v>
      </c>
      <c r="O31" s="45"/>
      <c r="P31" s="45"/>
      <c r="Q31" s="45"/>
      <c r="R31" s="49"/>
      <c r="S31" s="49"/>
      <c r="T31" s="46">
        <f t="shared" si="2"/>
        <v>0</v>
      </c>
      <c r="U31" s="41" t="s">
        <v>208</v>
      </c>
      <c r="V31" s="38" t="str">
        <f t="shared" si="0"/>
        <v>OK</v>
      </c>
    </row>
    <row r="32" spans="1:22" s="39" customFormat="1" ht="49.5" customHeight="1" thickBot="1" thickTop="1">
      <c r="A32" s="26" t="s">
        <v>269</v>
      </c>
      <c r="B32" s="27" t="s">
        <v>234</v>
      </c>
      <c r="C32" s="28" t="s">
        <v>282</v>
      </c>
      <c r="D32" s="40" t="s">
        <v>270</v>
      </c>
      <c r="E32" s="40"/>
      <c r="F32" s="40" t="s">
        <v>221</v>
      </c>
      <c r="G32" s="41" t="s">
        <v>169</v>
      </c>
      <c r="H32" s="40"/>
      <c r="I32" s="40"/>
      <c r="J32" s="40"/>
      <c r="K32" s="42" t="s">
        <v>33</v>
      </c>
      <c r="L32" s="49"/>
      <c r="M32" s="44">
        <v>150000</v>
      </c>
      <c r="N32" s="44">
        <f t="shared" si="1"/>
        <v>150000</v>
      </c>
      <c r="O32" s="45"/>
      <c r="P32" s="45"/>
      <c r="Q32" s="45"/>
      <c r="R32" s="49"/>
      <c r="S32" s="49"/>
      <c r="T32" s="46">
        <f t="shared" si="2"/>
        <v>0</v>
      </c>
      <c r="U32" s="41" t="s">
        <v>209</v>
      </c>
      <c r="V32" s="38" t="str">
        <f t="shared" si="0"/>
        <v>OK</v>
      </c>
    </row>
    <row r="33" spans="1:22" s="39" customFormat="1" ht="49.5" customHeight="1" thickBot="1" thickTop="1">
      <c r="A33" s="26" t="s">
        <v>269</v>
      </c>
      <c r="B33" s="27" t="s">
        <v>234</v>
      </c>
      <c r="C33" s="28" t="s">
        <v>282</v>
      </c>
      <c r="D33" s="40" t="s">
        <v>270</v>
      </c>
      <c r="E33" s="40"/>
      <c r="F33" s="40" t="s">
        <v>221</v>
      </c>
      <c r="G33" s="41" t="s">
        <v>227</v>
      </c>
      <c r="H33" s="40"/>
      <c r="I33" s="40"/>
      <c r="J33" s="40"/>
      <c r="K33" s="42" t="s">
        <v>33</v>
      </c>
      <c r="L33" s="49"/>
      <c r="M33" s="44">
        <v>150000</v>
      </c>
      <c r="N33" s="44">
        <f t="shared" si="1"/>
        <v>150000</v>
      </c>
      <c r="O33" s="45"/>
      <c r="P33" s="45"/>
      <c r="Q33" s="45"/>
      <c r="R33" s="49"/>
      <c r="S33" s="49">
        <v>10000</v>
      </c>
      <c r="T33" s="46">
        <f t="shared" si="2"/>
        <v>10000</v>
      </c>
      <c r="U33" s="41" t="s">
        <v>210</v>
      </c>
      <c r="V33" s="38" t="str">
        <f t="shared" si="0"/>
        <v>OK</v>
      </c>
    </row>
    <row r="34" spans="1:22" s="39" customFormat="1" ht="49.5" customHeight="1" thickBot="1" thickTop="1">
      <c r="A34" s="26" t="s">
        <v>269</v>
      </c>
      <c r="B34" s="27" t="s">
        <v>234</v>
      </c>
      <c r="C34" s="28" t="s">
        <v>282</v>
      </c>
      <c r="D34" s="40" t="s">
        <v>270</v>
      </c>
      <c r="E34" s="40"/>
      <c r="F34" s="40" t="s">
        <v>221</v>
      </c>
      <c r="G34" s="41" t="s">
        <v>228</v>
      </c>
      <c r="H34" s="40"/>
      <c r="I34" s="40"/>
      <c r="J34" s="40"/>
      <c r="K34" s="42" t="s">
        <v>33</v>
      </c>
      <c r="L34" s="49"/>
      <c r="M34" s="44">
        <v>150000</v>
      </c>
      <c r="N34" s="44">
        <f t="shared" si="1"/>
        <v>150000</v>
      </c>
      <c r="O34" s="45"/>
      <c r="P34" s="45"/>
      <c r="Q34" s="45"/>
      <c r="R34" s="49"/>
      <c r="S34" s="49">
        <v>8000</v>
      </c>
      <c r="T34" s="46">
        <f t="shared" si="2"/>
        <v>8000</v>
      </c>
      <c r="U34" s="41" t="s">
        <v>210</v>
      </c>
      <c r="V34" s="38" t="str">
        <f t="shared" si="0"/>
        <v>OK</v>
      </c>
    </row>
    <row r="35" spans="1:22" s="39" customFormat="1" ht="49.5" customHeight="1" thickBot="1" thickTop="1">
      <c r="A35" s="26" t="s">
        <v>269</v>
      </c>
      <c r="B35" s="27" t="s">
        <v>234</v>
      </c>
      <c r="C35" s="28" t="s">
        <v>282</v>
      </c>
      <c r="D35" s="40" t="s">
        <v>270</v>
      </c>
      <c r="E35" s="40"/>
      <c r="F35" s="40" t="s">
        <v>221</v>
      </c>
      <c r="G35" s="41" t="s">
        <v>229</v>
      </c>
      <c r="H35" s="40"/>
      <c r="I35" s="40"/>
      <c r="J35" s="40"/>
      <c r="K35" s="42" t="s">
        <v>33</v>
      </c>
      <c r="L35" s="49"/>
      <c r="M35" s="44">
        <v>148900</v>
      </c>
      <c r="N35" s="44">
        <f t="shared" si="1"/>
        <v>148900</v>
      </c>
      <c r="O35" s="45"/>
      <c r="P35" s="45"/>
      <c r="Q35" s="45"/>
      <c r="R35" s="49"/>
      <c r="S35" s="49"/>
      <c r="T35" s="46">
        <f t="shared" si="2"/>
        <v>0</v>
      </c>
      <c r="U35" s="41" t="s">
        <v>212</v>
      </c>
      <c r="V35" s="38" t="str">
        <f t="shared" si="0"/>
        <v>OK</v>
      </c>
    </row>
    <row r="36" spans="1:22" s="39" customFormat="1" ht="49.5" customHeight="1" thickBot="1" thickTop="1">
      <c r="A36" s="26" t="s">
        <v>269</v>
      </c>
      <c r="B36" s="27" t="s">
        <v>234</v>
      </c>
      <c r="C36" s="28" t="s">
        <v>282</v>
      </c>
      <c r="D36" s="40" t="s">
        <v>270</v>
      </c>
      <c r="E36" s="40"/>
      <c r="F36" s="40" t="s">
        <v>221</v>
      </c>
      <c r="G36" s="41" t="s">
        <v>232</v>
      </c>
      <c r="H36" s="40"/>
      <c r="I36" s="40"/>
      <c r="J36" s="40"/>
      <c r="K36" s="42" t="s">
        <v>33</v>
      </c>
      <c r="L36" s="49"/>
      <c r="M36" s="44">
        <v>105000</v>
      </c>
      <c r="N36" s="44">
        <f t="shared" si="1"/>
        <v>105000</v>
      </c>
      <c r="O36" s="45"/>
      <c r="P36" s="45"/>
      <c r="Q36" s="45"/>
      <c r="R36" s="49"/>
      <c r="S36" s="49"/>
      <c r="T36" s="46">
        <f t="shared" si="2"/>
        <v>0</v>
      </c>
      <c r="U36" s="41" t="s">
        <v>214</v>
      </c>
      <c r="V36" s="38" t="str">
        <f t="shared" si="0"/>
        <v>OK</v>
      </c>
    </row>
    <row r="37" spans="1:22" s="39" customFormat="1" ht="49.5" customHeight="1" thickBot="1" thickTop="1">
      <c r="A37" s="26" t="s">
        <v>269</v>
      </c>
      <c r="B37" s="27" t="s">
        <v>234</v>
      </c>
      <c r="C37" s="28" t="s">
        <v>282</v>
      </c>
      <c r="D37" s="40" t="s">
        <v>271</v>
      </c>
      <c r="E37" s="40"/>
      <c r="F37" s="40" t="s">
        <v>15</v>
      </c>
      <c r="G37" s="41" t="s">
        <v>28</v>
      </c>
      <c r="H37" s="47"/>
      <c r="I37" s="47"/>
      <c r="J37" s="47"/>
      <c r="K37" s="50" t="s">
        <v>34</v>
      </c>
      <c r="L37" s="48"/>
      <c r="M37" s="44">
        <v>350000</v>
      </c>
      <c r="N37" s="44">
        <f>SUM(L37:M37)</f>
        <v>350000</v>
      </c>
      <c r="O37" s="45"/>
      <c r="P37" s="45"/>
      <c r="Q37" s="45"/>
      <c r="R37" s="48"/>
      <c r="S37" s="43"/>
      <c r="T37" s="46">
        <f>SUM(R37:S37)</f>
        <v>0</v>
      </c>
      <c r="U37" s="40" t="s">
        <v>45</v>
      </c>
      <c r="V37" s="38" t="str">
        <f t="shared" si="0"/>
        <v>OK</v>
      </c>
    </row>
    <row r="38" ht="27" customHeight="1" thickTop="1"/>
    <row r="39" spans="6:7" ht="27" customHeight="1">
      <c r="F39" s="58" t="s">
        <v>293</v>
      </c>
      <c r="G39" s="59" t="s">
        <v>294</v>
      </c>
    </row>
    <row r="77" spans="11:16" ht="27" customHeight="1">
      <c r="K77" s="61" t="s">
        <v>297</v>
      </c>
      <c r="L77" s="62"/>
      <c r="M77" s="6"/>
      <c r="N77" s="5"/>
      <c r="O77"/>
      <c r="P77" s="63"/>
    </row>
    <row r="78" spans="11:16" ht="27" customHeight="1">
      <c r="K78" s="64" t="s">
        <v>298</v>
      </c>
      <c r="L78" s="65"/>
      <c r="M78" s="66"/>
      <c r="N78" s="67"/>
      <c r="O78" s="68"/>
      <c r="P78" s="69"/>
    </row>
    <row r="79" spans="11:16" ht="27" customHeight="1">
      <c r="K79" s="70" t="s">
        <v>299</v>
      </c>
      <c r="L79" s="71"/>
      <c r="M79" s="72"/>
      <c r="N79" s="73"/>
      <c r="O79" s="74"/>
      <c r="P79" s="75"/>
    </row>
    <row r="80" spans="11:16" ht="27" customHeight="1">
      <c r="K80" s="70" t="s">
        <v>300</v>
      </c>
      <c r="L80" s="71"/>
      <c r="M80" s="72"/>
      <c r="N80" s="73"/>
      <c r="O80" s="74"/>
      <c r="P80" s="75"/>
    </row>
    <row r="81" spans="11:16" ht="27" customHeight="1">
      <c r="K81" s="80" t="s">
        <v>301</v>
      </c>
      <c r="L81" s="81"/>
      <c r="M81" s="72"/>
      <c r="N81" s="73"/>
      <c r="O81" s="74"/>
      <c r="P81" s="75"/>
    </row>
    <row r="82" spans="11:16" ht="27" customHeight="1">
      <c r="K82" s="82" t="s">
        <v>302</v>
      </c>
      <c r="L82" s="83"/>
      <c r="M82" s="76"/>
      <c r="N82" s="77"/>
      <c r="O82" s="78"/>
      <c r="P82" s="79"/>
    </row>
  </sheetData>
  <sheetProtection/>
  <mergeCells count="16">
    <mergeCell ref="O7:Q7"/>
    <mergeCell ref="U7:U8"/>
    <mergeCell ref="F3:Q3"/>
    <mergeCell ref="M5:P5"/>
    <mergeCell ref="H7:H8"/>
    <mergeCell ref="I7:I8"/>
    <mergeCell ref="J7:J8"/>
    <mergeCell ref="K81:L81"/>
    <mergeCell ref="K82:L82"/>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27" max="20" man="1"/>
  </rowBreaks>
  <drawing r:id="rId1"/>
</worksheet>
</file>

<file path=xl/worksheets/sheet4.xml><?xml version="1.0" encoding="utf-8"?>
<worksheet xmlns="http://schemas.openxmlformats.org/spreadsheetml/2006/main" xmlns:r="http://schemas.openxmlformats.org/officeDocument/2006/relationships">
  <dimension ref="A1:V130"/>
  <sheetViews>
    <sheetView view="pageBreakPreview" zoomScale="80" zoomScaleNormal="85" zoomScaleSheetLayoutView="80" zoomScalePageLayoutView="0" workbookViewId="0" topLeftCell="A115">
      <selection activeCell="B135" sqref="B135"/>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287</v>
      </c>
    </row>
    <row r="2" ht="12" customHeight="1" thickBot="1"/>
    <row r="3" spans="6:21" ht="27" customHeight="1" thickBot="1" thickTop="1">
      <c r="F3" s="92" t="s">
        <v>291</v>
      </c>
      <c r="G3" s="93"/>
      <c r="H3" s="93"/>
      <c r="I3" s="93"/>
      <c r="J3" s="93"/>
      <c r="K3" s="93"/>
      <c r="L3" s="93"/>
      <c r="M3" s="93"/>
      <c r="N3" s="93"/>
      <c r="O3" s="93"/>
      <c r="P3" s="93"/>
      <c r="Q3" s="9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290</v>
      </c>
      <c r="G5" s="14" t="s">
        <v>286</v>
      </c>
      <c r="L5" s="16" t="s">
        <v>6</v>
      </c>
      <c r="M5" s="95" t="s">
        <v>234</v>
      </c>
      <c r="N5" s="95"/>
      <c r="O5" s="95"/>
      <c r="P5" s="96"/>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284</v>
      </c>
      <c r="E7" s="22"/>
      <c r="F7" s="87" t="s">
        <v>0</v>
      </c>
      <c r="G7" s="87" t="s">
        <v>7</v>
      </c>
      <c r="H7" s="87" t="s">
        <v>285</v>
      </c>
      <c r="I7" s="87" t="s">
        <v>5</v>
      </c>
      <c r="J7" s="87" t="s">
        <v>275</v>
      </c>
      <c r="K7" s="87" t="s">
        <v>8</v>
      </c>
      <c r="L7" s="89" t="s">
        <v>288</v>
      </c>
      <c r="M7" s="89"/>
      <c r="N7" s="89"/>
      <c r="O7" s="89" t="s">
        <v>289</v>
      </c>
      <c r="P7" s="89"/>
      <c r="Q7" s="89"/>
      <c r="R7" s="23"/>
      <c r="S7" s="23"/>
      <c r="T7" s="23"/>
      <c r="U7" s="90" t="s">
        <v>3</v>
      </c>
    </row>
    <row r="8" spans="1:22" s="2" customFormat="1" ht="47.25">
      <c r="A8" s="84"/>
      <c r="B8" s="84"/>
      <c r="C8" s="21" t="s">
        <v>281</v>
      </c>
      <c r="D8" s="86"/>
      <c r="E8" s="24" t="s">
        <v>277</v>
      </c>
      <c r="F8" s="88"/>
      <c r="G8" s="88"/>
      <c r="H8" s="88"/>
      <c r="I8" s="88"/>
      <c r="J8" s="88"/>
      <c r="K8" s="88"/>
      <c r="L8" s="25" t="s">
        <v>1</v>
      </c>
      <c r="M8" s="25" t="s">
        <v>2</v>
      </c>
      <c r="N8" s="25" t="s">
        <v>276</v>
      </c>
      <c r="O8" s="25" t="s">
        <v>1</v>
      </c>
      <c r="P8" s="25" t="s">
        <v>2</v>
      </c>
      <c r="Q8" s="25" t="s">
        <v>276</v>
      </c>
      <c r="R8" s="25" t="s">
        <v>278</v>
      </c>
      <c r="S8" s="25" t="s">
        <v>279</v>
      </c>
      <c r="T8" s="25" t="s">
        <v>280</v>
      </c>
      <c r="U8" s="91"/>
      <c r="V8" s="1" t="s">
        <v>283</v>
      </c>
    </row>
    <row r="9" spans="1:22" s="39" customFormat="1" ht="33.75" thickBot="1">
      <c r="A9" s="26" t="s">
        <v>269</v>
      </c>
      <c r="B9" s="27" t="s">
        <v>234</v>
      </c>
      <c r="C9" s="28" t="s">
        <v>282</v>
      </c>
      <c r="D9" s="29" t="s">
        <v>270</v>
      </c>
      <c r="E9" s="29"/>
      <c r="F9" s="29" t="s">
        <v>9</v>
      </c>
      <c r="G9" s="30" t="s">
        <v>19</v>
      </c>
      <c r="H9" s="31"/>
      <c r="I9" s="31"/>
      <c r="J9" s="31"/>
      <c r="K9" s="32" t="s">
        <v>33</v>
      </c>
      <c r="L9" s="33"/>
      <c r="M9" s="34">
        <v>149980</v>
      </c>
      <c r="N9" s="34">
        <f>SUM(L9:M9)</f>
        <v>149980</v>
      </c>
      <c r="O9" s="35"/>
      <c r="P9" s="35"/>
      <c r="Q9" s="35"/>
      <c r="R9" s="36"/>
      <c r="S9" s="36"/>
      <c r="T9" s="37">
        <f>SUM(R9:S9)</f>
        <v>0</v>
      </c>
      <c r="U9" s="29" t="s">
        <v>38</v>
      </c>
      <c r="V9" s="38" t="str">
        <f aca="true" t="shared" si="0" ref="V9:V72">IF(T9&gt;N9,"Invalid","OK")</f>
        <v>OK</v>
      </c>
    </row>
    <row r="10" spans="1:22" s="39" customFormat="1" ht="51" thickBot="1" thickTop="1">
      <c r="A10" s="26" t="s">
        <v>269</v>
      </c>
      <c r="B10" s="27" t="s">
        <v>234</v>
      </c>
      <c r="C10" s="28" t="s">
        <v>282</v>
      </c>
      <c r="D10" s="40" t="s">
        <v>270</v>
      </c>
      <c r="E10" s="40"/>
      <c r="F10" s="40" t="s">
        <v>9</v>
      </c>
      <c r="G10" s="41" t="s">
        <v>20</v>
      </c>
      <c r="H10" s="41"/>
      <c r="I10" s="41"/>
      <c r="J10" s="41"/>
      <c r="K10" s="42" t="s">
        <v>33</v>
      </c>
      <c r="L10" s="43"/>
      <c r="M10" s="44">
        <v>150000</v>
      </c>
      <c r="N10" s="44">
        <f aca="true" t="shared" si="1" ref="N10:N73">SUM(L10:M10)</f>
        <v>150000</v>
      </c>
      <c r="O10" s="45"/>
      <c r="P10" s="45"/>
      <c r="Q10" s="45"/>
      <c r="R10" s="43"/>
      <c r="S10" s="43"/>
      <c r="T10" s="46">
        <f aca="true" t="shared" si="2" ref="T10:T73">SUM(R10:S10)</f>
        <v>0</v>
      </c>
      <c r="U10" s="40" t="s">
        <v>38</v>
      </c>
      <c r="V10" s="38" t="str">
        <f t="shared" si="0"/>
        <v>OK</v>
      </c>
    </row>
    <row r="11" spans="1:22" s="39" customFormat="1" ht="34.5" thickBot="1" thickTop="1">
      <c r="A11" s="26" t="s">
        <v>269</v>
      </c>
      <c r="B11" s="27" t="s">
        <v>234</v>
      </c>
      <c r="C11" s="28" t="s">
        <v>282</v>
      </c>
      <c r="D11" s="40" t="s">
        <v>270</v>
      </c>
      <c r="E11" s="40"/>
      <c r="F11" s="40" t="s">
        <v>9</v>
      </c>
      <c r="G11" s="41" t="s">
        <v>21</v>
      </c>
      <c r="H11" s="41"/>
      <c r="I11" s="41"/>
      <c r="J11" s="41"/>
      <c r="K11" s="42" t="s">
        <v>33</v>
      </c>
      <c r="L11" s="43"/>
      <c r="M11" s="44">
        <v>150000</v>
      </c>
      <c r="N11" s="44">
        <f t="shared" si="1"/>
        <v>150000</v>
      </c>
      <c r="O11" s="45"/>
      <c r="P11" s="45"/>
      <c r="Q11" s="45"/>
      <c r="R11" s="43"/>
      <c r="S11" s="43"/>
      <c r="T11" s="46">
        <f t="shared" si="2"/>
        <v>0</v>
      </c>
      <c r="U11" s="40" t="s">
        <v>38</v>
      </c>
      <c r="V11" s="38" t="str">
        <f t="shared" si="0"/>
        <v>OK</v>
      </c>
    </row>
    <row r="12" spans="1:22" s="39" customFormat="1" ht="34.5" thickBot="1" thickTop="1">
      <c r="A12" s="26" t="s">
        <v>269</v>
      </c>
      <c r="B12" s="27" t="s">
        <v>234</v>
      </c>
      <c r="C12" s="28" t="s">
        <v>282</v>
      </c>
      <c r="D12" s="40" t="s">
        <v>270</v>
      </c>
      <c r="E12" s="40"/>
      <c r="F12" s="40" t="s">
        <v>10</v>
      </c>
      <c r="G12" s="41" t="s">
        <v>22</v>
      </c>
      <c r="H12" s="41"/>
      <c r="I12" s="41"/>
      <c r="J12" s="41"/>
      <c r="K12" s="42" t="s">
        <v>35</v>
      </c>
      <c r="L12" s="43"/>
      <c r="M12" s="44">
        <v>750000</v>
      </c>
      <c r="N12" s="44">
        <f t="shared" si="1"/>
        <v>750000</v>
      </c>
      <c r="O12" s="45"/>
      <c r="P12" s="45"/>
      <c r="Q12" s="45"/>
      <c r="R12" s="43"/>
      <c r="S12" s="43"/>
      <c r="T12" s="46">
        <f t="shared" si="2"/>
        <v>0</v>
      </c>
      <c r="U12" s="40" t="s">
        <v>39</v>
      </c>
      <c r="V12" s="38" t="str">
        <f t="shared" si="0"/>
        <v>OK</v>
      </c>
    </row>
    <row r="13" spans="1:22" s="39" customFormat="1" ht="34.5" thickBot="1" thickTop="1">
      <c r="A13" s="26" t="s">
        <v>269</v>
      </c>
      <c r="B13" s="27" t="s">
        <v>234</v>
      </c>
      <c r="C13" s="28" t="s">
        <v>282</v>
      </c>
      <c r="D13" s="40" t="s">
        <v>270</v>
      </c>
      <c r="E13" s="40"/>
      <c r="F13" s="40" t="s">
        <v>11</v>
      </c>
      <c r="G13" s="41" t="s">
        <v>23</v>
      </c>
      <c r="H13" s="41"/>
      <c r="I13" s="41"/>
      <c r="J13" s="41"/>
      <c r="K13" s="42" t="s">
        <v>33</v>
      </c>
      <c r="L13" s="43"/>
      <c r="M13" s="44">
        <v>150000</v>
      </c>
      <c r="N13" s="44">
        <f t="shared" si="1"/>
        <v>150000</v>
      </c>
      <c r="O13" s="45"/>
      <c r="P13" s="45"/>
      <c r="Q13" s="45"/>
      <c r="R13" s="43"/>
      <c r="S13" s="43"/>
      <c r="T13" s="46">
        <f t="shared" si="2"/>
        <v>0</v>
      </c>
      <c r="U13" s="40" t="s">
        <v>40</v>
      </c>
      <c r="V13" s="38" t="str">
        <f t="shared" si="0"/>
        <v>OK</v>
      </c>
    </row>
    <row r="14" spans="1:22" s="39" customFormat="1" ht="34.5" thickBot="1" thickTop="1">
      <c r="A14" s="26" t="s">
        <v>269</v>
      </c>
      <c r="B14" s="27" t="s">
        <v>234</v>
      </c>
      <c r="C14" s="28" t="s">
        <v>282</v>
      </c>
      <c r="D14" s="40" t="s">
        <v>270</v>
      </c>
      <c r="E14" s="40" t="s">
        <v>277</v>
      </c>
      <c r="F14" s="40" t="s">
        <v>12</v>
      </c>
      <c r="G14" s="41" t="s">
        <v>24</v>
      </c>
      <c r="H14" s="47"/>
      <c r="I14" s="47"/>
      <c r="J14" s="47"/>
      <c r="K14" s="42" t="s">
        <v>33</v>
      </c>
      <c r="L14" s="48"/>
      <c r="M14" s="44">
        <v>120000</v>
      </c>
      <c r="N14" s="44">
        <f t="shared" si="1"/>
        <v>120000</v>
      </c>
      <c r="O14" s="45"/>
      <c r="P14" s="45"/>
      <c r="Q14" s="45"/>
      <c r="R14" s="48"/>
      <c r="S14" s="43"/>
      <c r="T14" s="46">
        <f t="shared" si="2"/>
        <v>0</v>
      </c>
      <c r="U14" s="40" t="s">
        <v>41</v>
      </c>
      <c r="V14" s="38" t="str">
        <f t="shared" si="0"/>
        <v>OK</v>
      </c>
    </row>
    <row r="15" spans="1:22" s="39" customFormat="1" ht="51" thickBot="1" thickTop="1">
      <c r="A15" s="26" t="s">
        <v>269</v>
      </c>
      <c r="B15" s="27" t="s">
        <v>234</v>
      </c>
      <c r="C15" s="28" t="s">
        <v>282</v>
      </c>
      <c r="D15" s="40" t="s">
        <v>270</v>
      </c>
      <c r="E15" s="40"/>
      <c r="F15" s="40" t="s">
        <v>13</v>
      </c>
      <c r="G15" s="41" t="s">
        <v>25</v>
      </c>
      <c r="H15" s="41"/>
      <c r="I15" s="41"/>
      <c r="J15" s="41"/>
      <c r="K15" s="42" t="s">
        <v>36</v>
      </c>
      <c r="L15" s="43"/>
      <c r="M15" s="44">
        <v>2000000</v>
      </c>
      <c r="N15" s="44">
        <f t="shared" si="1"/>
        <v>2000000</v>
      </c>
      <c r="O15" s="45"/>
      <c r="P15" s="45"/>
      <c r="Q15" s="45"/>
      <c r="R15" s="43"/>
      <c r="S15" s="43"/>
      <c r="T15" s="46">
        <f t="shared" si="2"/>
        <v>0</v>
      </c>
      <c r="U15" s="40" t="s">
        <v>42</v>
      </c>
      <c r="V15" s="38" t="str">
        <f t="shared" si="0"/>
        <v>OK</v>
      </c>
    </row>
    <row r="16" spans="1:22" s="39" customFormat="1" ht="51" thickBot="1" thickTop="1">
      <c r="A16" s="26" t="s">
        <v>269</v>
      </c>
      <c r="B16" s="27" t="s">
        <v>234</v>
      </c>
      <c r="C16" s="28" t="s">
        <v>282</v>
      </c>
      <c r="D16" s="40" t="s">
        <v>270</v>
      </c>
      <c r="E16" s="40"/>
      <c r="F16" s="40" t="s">
        <v>9</v>
      </c>
      <c r="G16" s="41" t="s">
        <v>26</v>
      </c>
      <c r="H16" s="41"/>
      <c r="I16" s="41"/>
      <c r="J16" s="41"/>
      <c r="K16" s="42" t="s">
        <v>33</v>
      </c>
      <c r="L16" s="43"/>
      <c r="M16" s="44">
        <v>150000</v>
      </c>
      <c r="N16" s="44">
        <f t="shared" si="1"/>
        <v>150000</v>
      </c>
      <c r="O16" s="45"/>
      <c r="P16" s="45"/>
      <c r="Q16" s="45"/>
      <c r="R16" s="43"/>
      <c r="S16" s="43"/>
      <c r="T16" s="46">
        <f t="shared" si="2"/>
        <v>0</v>
      </c>
      <c r="U16" s="40" t="s">
        <v>42</v>
      </c>
      <c r="V16" s="38" t="str">
        <f t="shared" si="0"/>
        <v>OK</v>
      </c>
    </row>
    <row r="17" spans="1:22" s="39" customFormat="1" ht="51" thickBot="1" thickTop="1">
      <c r="A17" s="26" t="s">
        <v>269</v>
      </c>
      <c r="B17" s="27" t="s">
        <v>234</v>
      </c>
      <c r="C17" s="28" t="s">
        <v>282</v>
      </c>
      <c r="D17" s="40" t="s">
        <v>270</v>
      </c>
      <c r="E17" s="40"/>
      <c r="F17" s="40" t="s">
        <v>13</v>
      </c>
      <c r="G17" s="41" t="s">
        <v>25</v>
      </c>
      <c r="H17" s="41"/>
      <c r="I17" s="41"/>
      <c r="J17" s="41"/>
      <c r="K17" s="42" t="s">
        <v>36</v>
      </c>
      <c r="L17" s="43"/>
      <c r="M17" s="44">
        <v>2000000</v>
      </c>
      <c r="N17" s="44">
        <f t="shared" si="1"/>
        <v>2000000</v>
      </c>
      <c r="O17" s="45"/>
      <c r="P17" s="45"/>
      <c r="Q17" s="45"/>
      <c r="R17" s="43"/>
      <c r="S17" s="43"/>
      <c r="T17" s="46">
        <f t="shared" si="2"/>
        <v>0</v>
      </c>
      <c r="U17" s="40" t="s">
        <v>43</v>
      </c>
      <c r="V17" s="38" t="str">
        <f t="shared" si="0"/>
        <v>OK</v>
      </c>
    </row>
    <row r="18" spans="1:22" s="39" customFormat="1" ht="34.5" thickBot="1" thickTop="1">
      <c r="A18" s="26" t="s">
        <v>269</v>
      </c>
      <c r="B18" s="27" t="s">
        <v>234</v>
      </c>
      <c r="C18" s="28" t="s">
        <v>282</v>
      </c>
      <c r="D18" s="40" t="s">
        <v>270</v>
      </c>
      <c r="E18" s="40"/>
      <c r="F18" s="40" t="s">
        <v>14</v>
      </c>
      <c r="G18" s="41" t="s">
        <v>27</v>
      </c>
      <c r="H18" s="41"/>
      <c r="I18" s="41"/>
      <c r="J18" s="41"/>
      <c r="K18" s="42" t="s">
        <v>33</v>
      </c>
      <c r="L18" s="43"/>
      <c r="M18" s="44">
        <v>150000</v>
      </c>
      <c r="N18" s="44">
        <f t="shared" si="1"/>
        <v>150000</v>
      </c>
      <c r="O18" s="45"/>
      <c r="P18" s="45"/>
      <c r="Q18" s="45"/>
      <c r="R18" s="43"/>
      <c r="S18" s="43"/>
      <c r="T18" s="46">
        <f t="shared" si="2"/>
        <v>0</v>
      </c>
      <c r="U18" s="40" t="s">
        <v>44</v>
      </c>
      <c r="V18" s="38" t="str">
        <f t="shared" si="0"/>
        <v>OK</v>
      </c>
    </row>
    <row r="19" spans="1:22" s="39" customFormat="1" ht="34.5" thickBot="1" thickTop="1">
      <c r="A19" s="26" t="s">
        <v>269</v>
      </c>
      <c r="B19" s="27" t="s">
        <v>234</v>
      </c>
      <c r="C19" s="28" t="s">
        <v>282</v>
      </c>
      <c r="D19" s="40" t="s">
        <v>270</v>
      </c>
      <c r="E19" s="40"/>
      <c r="F19" s="40" t="s">
        <v>9</v>
      </c>
      <c r="G19" s="41" t="s">
        <v>29</v>
      </c>
      <c r="H19" s="41"/>
      <c r="I19" s="41"/>
      <c r="J19" s="41"/>
      <c r="K19" s="42" t="s">
        <v>33</v>
      </c>
      <c r="L19" s="43"/>
      <c r="M19" s="44">
        <v>150000</v>
      </c>
      <c r="N19" s="44">
        <f t="shared" si="1"/>
        <v>150000</v>
      </c>
      <c r="O19" s="45"/>
      <c r="P19" s="45"/>
      <c r="Q19" s="45"/>
      <c r="R19" s="43"/>
      <c r="S19" s="43"/>
      <c r="T19" s="46">
        <f t="shared" si="2"/>
        <v>0</v>
      </c>
      <c r="U19" s="40" t="s">
        <v>46</v>
      </c>
      <c r="V19" s="38" t="str">
        <f t="shared" si="0"/>
        <v>OK</v>
      </c>
    </row>
    <row r="20" spans="1:22" s="39" customFormat="1" ht="34.5" thickBot="1" thickTop="1">
      <c r="A20" s="26" t="s">
        <v>269</v>
      </c>
      <c r="B20" s="27" t="s">
        <v>234</v>
      </c>
      <c r="C20" s="28" t="s">
        <v>282</v>
      </c>
      <c r="D20" s="40" t="s">
        <v>270</v>
      </c>
      <c r="E20" s="40"/>
      <c r="F20" s="40" t="s">
        <v>9</v>
      </c>
      <c r="G20" s="41" t="s">
        <v>19</v>
      </c>
      <c r="H20" s="41"/>
      <c r="I20" s="41"/>
      <c r="J20" s="41"/>
      <c r="K20" s="42" t="s">
        <v>33</v>
      </c>
      <c r="L20" s="43"/>
      <c r="M20" s="44">
        <v>149980</v>
      </c>
      <c r="N20" s="44">
        <f t="shared" si="1"/>
        <v>149980</v>
      </c>
      <c r="O20" s="45"/>
      <c r="P20" s="45"/>
      <c r="Q20" s="45"/>
      <c r="R20" s="43"/>
      <c r="S20" s="43"/>
      <c r="T20" s="46">
        <f t="shared" si="2"/>
        <v>0</v>
      </c>
      <c r="U20" s="40" t="s">
        <v>47</v>
      </c>
      <c r="V20" s="38" t="str">
        <f t="shared" si="0"/>
        <v>OK</v>
      </c>
    </row>
    <row r="21" spans="1:22" s="39" customFormat="1" ht="34.5" thickBot="1" thickTop="1">
      <c r="A21" s="26" t="s">
        <v>269</v>
      </c>
      <c r="B21" s="27" t="s">
        <v>234</v>
      </c>
      <c r="C21" s="28" t="s">
        <v>282</v>
      </c>
      <c r="D21" s="40" t="s">
        <v>270</v>
      </c>
      <c r="E21" s="40"/>
      <c r="F21" s="40" t="s">
        <v>16</v>
      </c>
      <c r="G21" s="41" t="s">
        <v>30</v>
      </c>
      <c r="H21" s="41"/>
      <c r="I21" s="41"/>
      <c r="J21" s="41"/>
      <c r="K21" s="42" t="s">
        <v>35</v>
      </c>
      <c r="L21" s="43"/>
      <c r="M21" s="44">
        <f>3.5*1000000</f>
        <v>3500000</v>
      </c>
      <c r="N21" s="44">
        <f t="shared" si="1"/>
        <v>3500000</v>
      </c>
      <c r="O21" s="45"/>
      <c r="P21" s="45"/>
      <c r="Q21" s="45"/>
      <c r="R21" s="43"/>
      <c r="S21" s="43"/>
      <c r="T21" s="46">
        <f t="shared" si="2"/>
        <v>0</v>
      </c>
      <c r="U21" s="40" t="s">
        <v>48</v>
      </c>
      <c r="V21" s="38" t="str">
        <f t="shared" si="0"/>
        <v>OK</v>
      </c>
    </row>
    <row r="22" spans="1:22" s="39" customFormat="1" ht="34.5" thickBot="1" thickTop="1">
      <c r="A22" s="26" t="s">
        <v>269</v>
      </c>
      <c r="B22" s="27" t="s">
        <v>234</v>
      </c>
      <c r="C22" s="28" t="s">
        <v>282</v>
      </c>
      <c r="D22" s="40" t="s">
        <v>270</v>
      </c>
      <c r="E22" s="40"/>
      <c r="F22" s="40" t="s">
        <v>17</v>
      </c>
      <c r="G22" s="41" t="s">
        <v>31</v>
      </c>
      <c r="H22" s="41"/>
      <c r="I22" s="41"/>
      <c r="J22" s="41"/>
      <c r="K22" s="42" t="s">
        <v>33</v>
      </c>
      <c r="L22" s="43"/>
      <c r="M22" s="44">
        <v>150000</v>
      </c>
      <c r="N22" s="44">
        <f t="shared" si="1"/>
        <v>150000</v>
      </c>
      <c r="O22" s="45"/>
      <c r="P22" s="45"/>
      <c r="Q22" s="45"/>
      <c r="R22" s="43"/>
      <c r="S22" s="43"/>
      <c r="T22" s="46">
        <f t="shared" si="2"/>
        <v>0</v>
      </c>
      <c r="U22" s="40" t="s">
        <v>49</v>
      </c>
      <c r="V22" s="38" t="str">
        <f t="shared" si="0"/>
        <v>OK</v>
      </c>
    </row>
    <row r="23" spans="1:22" s="39" customFormat="1" ht="34.5" thickBot="1" thickTop="1">
      <c r="A23" s="26" t="s">
        <v>269</v>
      </c>
      <c r="B23" s="27" t="s">
        <v>234</v>
      </c>
      <c r="C23" s="28" t="s">
        <v>282</v>
      </c>
      <c r="D23" s="40" t="s">
        <v>270</v>
      </c>
      <c r="E23" s="40"/>
      <c r="F23" s="40" t="s">
        <v>18</v>
      </c>
      <c r="G23" s="41" t="s">
        <v>32</v>
      </c>
      <c r="H23" s="40"/>
      <c r="I23" s="40"/>
      <c r="J23" s="40"/>
      <c r="K23" s="42" t="s">
        <v>33</v>
      </c>
      <c r="L23" s="49"/>
      <c r="M23" s="44">
        <v>150000</v>
      </c>
      <c r="N23" s="44">
        <f t="shared" si="1"/>
        <v>150000</v>
      </c>
      <c r="O23" s="45"/>
      <c r="P23" s="45"/>
      <c r="Q23" s="45"/>
      <c r="R23" s="49"/>
      <c r="S23" s="49"/>
      <c r="T23" s="46">
        <f t="shared" si="2"/>
        <v>0</v>
      </c>
      <c r="U23" s="40" t="s">
        <v>50</v>
      </c>
      <c r="V23" s="38" t="str">
        <f t="shared" si="0"/>
        <v>OK</v>
      </c>
    </row>
    <row r="24" spans="1:22" s="39" customFormat="1" ht="34.5" thickBot="1" thickTop="1">
      <c r="A24" s="26" t="s">
        <v>269</v>
      </c>
      <c r="B24" s="27" t="s">
        <v>234</v>
      </c>
      <c r="C24" s="28" t="s">
        <v>282</v>
      </c>
      <c r="D24" s="40" t="s">
        <v>270</v>
      </c>
      <c r="E24" s="40"/>
      <c r="F24" s="40" t="s">
        <v>221</v>
      </c>
      <c r="G24" s="41" t="s">
        <v>129</v>
      </c>
      <c r="H24" s="40"/>
      <c r="I24" s="40"/>
      <c r="J24" s="40"/>
      <c r="K24" s="42" t="s">
        <v>122</v>
      </c>
      <c r="L24" s="49"/>
      <c r="M24" s="44">
        <v>125000</v>
      </c>
      <c r="N24" s="44">
        <f t="shared" si="1"/>
        <v>125000</v>
      </c>
      <c r="O24" s="45"/>
      <c r="P24" s="45"/>
      <c r="Q24" s="45"/>
      <c r="R24" s="49"/>
      <c r="S24" s="49"/>
      <c r="T24" s="46">
        <f t="shared" si="2"/>
        <v>0</v>
      </c>
      <c r="U24" s="41" t="s">
        <v>178</v>
      </c>
      <c r="V24" s="38" t="str">
        <f t="shared" si="0"/>
        <v>OK</v>
      </c>
    </row>
    <row r="25" spans="1:22" s="39" customFormat="1" ht="34.5" thickBot="1" thickTop="1">
      <c r="A25" s="26" t="s">
        <v>269</v>
      </c>
      <c r="B25" s="27" t="s">
        <v>234</v>
      </c>
      <c r="C25" s="28" t="s">
        <v>282</v>
      </c>
      <c r="D25" s="40" t="s">
        <v>270</v>
      </c>
      <c r="E25" s="40"/>
      <c r="F25" s="40" t="s">
        <v>221</v>
      </c>
      <c r="G25" s="41" t="s">
        <v>131</v>
      </c>
      <c r="H25" s="40"/>
      <c r="I25" s="40"/>
      <c r="J25" s="40"/>
      <c r="K25" s="42" t="s">
        <v>217</v>
      </c>
      <c r="L25" s="49"/>
      <c r="M25" s="44">
        <v>120000</v>
      </c>
      <c r="N25" s="44">
        <f t="shared" si="1"/>
        <v>120000</v>
      </c>
      <c r="O25" s="45"/>
      <c r="P25" s="45"/>
      <c r="Q25" s="45"/>
      <c r="R25" s="49"/>
      <c r="S25" s="49"/>
      <c r="T25" s="46">
        <f t="shared" si="2"/>
        <v>0</v>
      </c>
      <c r="U25" s="41" t="s">
        <v>180</v>
      </c>
      <c r="V25" s="38" t="str">
        <f t="shared" si="0"/>
        <v>OK</v>
      </c>
    </row>
    <row r="26" spans="1:22" s="39" customFormat="1" ht="34.5" thickBot="1" thickTop="1">
      <c r="A26" s="26" t="s">
        <v>269</v>
      </c>
      <c r="B26" s="27" t="s">
        <v>234</v>
      </c>
      <c r="C26" s="28" t="s">
        <v>282</v>
      </c>
      <c r="D26" s="40" t="s">
        <v>270</v>
      </c>
      <c r="E26" s="40"/>
      <c r="F26" s="40" t="s">
        <v>221</v>
      </c>
      <c r="G26" s="41" t="s">
        <v>138</v>
      </c>
      <c r="H26" s="40"/>
      <c r="I26" s="40"/>
      <c r="J26" s="40"/>
      <c r="K26" s="42" t="s">
        <v>35</v>
      </c>
      <c r="L26" s="49"/>
      <c r="M26" s="44">
        <v>621000</v>
      </c>
      <c r="N26" s="44">
        <f t="shared" si="1"/>
        <v>621000</v>
      </c>
      <c r="O26" s="45"/>
      <c r="P26" s="45"/>
      <c r="Q26" s="45"/>
      <c r="R26" s="49"/>
      <c r="S26" s="49"/>
      <c r="T26" s="46">
        <f t="shared" si="2"/>
        <v>0</v>
      </c>
      <c r="U26" s="41" t="s">
        <v>187</v>
      </c>
      <c r="V26" s="38" t="str">
        <f t="shared" si="0"/>
        <v>OK</v>
      </c>
    </row>
    <row r="27" spans="1:22" s="39" customFormat="1" ht="34.5" thickBot="1" thickTop="1">
      <c r="A27" s="26" t="s">
        <v>269</v>
      </c>
      <c r="B27" s="27" t="s">
        <v>234</v>
      </c>
      <c r="C27" s="28" t="s">
        <v>282</v>
      </c>
      <c r="D27" s="40" t="s">
        <v>270</v>
      </c>
      <c r="E27" s="40"/>
      <c r="F27" s="40" t="s">
        <v>221</v>
      </c>
      <c r="G27" s="41" t="s">
        <v>225</v>
      </c>
      <c r="H27" s="40"/>
      <c r="I27" s="40"/>
      <c r="J27" s="40"/>
      <c r="K27" s="42" t="s">
        <v>33</v>
      </c>
      <c r="L27" s="49"/>
      <c r="M27" s="44">
        <v>149980</v>
      </c>
      <c r="N27" s="44">
        <f t="shared" si="1"/>
        <v>149980</v>
      </c>
      <c r="O27" s="45"/>
      <c r="P27" s="45"/>
      <c r="Q27" s="45"/>
      <c r="R27" s="49"/>
      <c r="S27" s="49"/>
      <c r="T27" s="46">
        <f t="shared" si="2"/>
        <v>0</v>
      </c>
      <c r="U27" s="41" t="s">
        <v>207</v>
      </c>
      <c r="V27" s="38" t="str">
        <f t="shared" si="0"/>
        <v>OK</v>
      </c>
    </row>
    <row r="28" spans="1:22" s="39" customFormat="1" ht="51" thickBot="1" thickTop="1">
      <c r="A28" s="26" t="s">
        <v>269</v>
      </c>
      <c r="B28" s="27" t="s">
        <v>234</v>
      </c>
      <c r="C28" s="28" t="s">
        <v>282</v>
      </c>
      <c r="D28" s="40" t="s">
        <v>270</v>
      </c>
      <c r="E28" s="40"/>
      <c r="F28" s="40" t="s">
        <v>221</v>
      </c>
      <c r="G28" s="41" t="s">
        <v>224</v>
      </c>
      <c r="H28" s="40"/>
      <c r="I28" s="40"/>
      <c r="J28" s="40"/>
      <c r="K28" s="42" t="s">
        <v>33</v>
      </c>
      <c r="L28" s="49"/>
      <c r="M28" s="44">
        <v>150000</v>
      </c>
      <c r="N28" s="44">
        <f t="shared" si="1"/>
        <v>150000</v>
      </c>
      <c r="O28" s="45"/>
      <c r="P28" s="45"/>
      <c r="Q28" s="45"/>
      <c r="R28" s="49"/>
      <c r="S28" s="49"/>
      <c r="T28" s="46">
        <f t="shared" si="2"/>
        <v>0</v>
      </c>
      <c r="U28" s="41" t="s">
        <v>207</v>
      </c>
      <c r="V28" s="38" t="str">
        <f t="shared" si="0"/>
        <v>OK</v>
      </c>
    </row>
    <row r="29" spans="1:22" s="39" customFormat="1" ht="34.5" thickBot="1" thickTop="1">
      <c r="A29" s="26" t="s">
        <v>269</v>
      </c>
      <c r="B29" s="27" t="s">
        <v>234</v>
      </c>
      <c r="C29" s="28" t="s">
        <v>282</v>
      </c>
      <c r="D29" s="40" t="s">
        <v>270</v>
      </c>
      <c r="E29" s="40"/>
      <c r="F29" s="40" t="s">
        <v>221</v>
      </c>
      <c r="G29" s="41" t="s">
        <v>223</v>
      </c>
      <c r="H29" s="40"/>
      <c r="I29" s="40"/>
      <c r="J29" s="40"/>
      <c r="K29" s="42" t="s">
        <v>33</v>
      </c>
      <c r="L29" s="49"/>
      <c r="M29" s="44">
        <v>150000</v>
      </c>
      <c r="N29" s="44">
        <f t="shared" si="1"/>
        <v>150000</v>
      </c>
      <c r="O29" s="45"/>
      <c r="P29" s="45"/>
      <c r="Q29" s="45"/>
      <c r="R29" s="49"/>
      <c r="S29" s="49"/>
      <c r="T29" s="46">
        <f t="shared" si="2"/>
        <v>0</v>
      </c>
      <c r="U29" s="41" t="s">
        <v>207</v>
      </c>
      <c r="V29" s="38" t="str">
        <f t="shared" si="0"/>
        <v>OK</v>
      </c>
    </row>
    <row r="30" spans="1:22" s="39" customFormat="1" ht="51" thickBot="1" thickTop="1">
      <c r="A30" s="26" t="s">
        <v>269</v>
      </c>
      <c r="B30" s="27" t="s">
        <v>234</v>
      </c>
      <c r="C30" s="28" t="s">
        <v>282</v>
      </c>
      <c r="D30" s="40" t="s">
        <v>270</v>
      </c>
      <c r="E30" s="40"/>
      <c r="F30" s="40" t="s">
        <v>221</v>
      </c>
      <c r="G30" s="41" t="s">
        <v>222</v>
      </c>
      <c r="H30" s="40"/>
      <c r="I30" s="40"/>
      <c r="J30" s="40"/>
      <c r="K30" s="42" t="s">
        <v>33</v>
      </c>
      <c r="L30" s="49"/>
      <c r="M30" s="44">
        <v>150000</v>
      </c>
      <c r="N30" s="44">
        <f t="shared" si="1"/>
        <v>150000</v>
      </c>
      <c r="O30" s="45"/>
      <c r="P30" s="45"/>
      <c r="Q30" s="45"/>
      <c r="R30" s="49"/>
      <c r="S30" s="49"/>
      <c r="T30" s="46">
        <f t="shared" si="2"/>
        <v>0</v>
      </c>
      <c r="U30" s="41" t="s">
        <v>208</v>
      </c>
      <c r="V30" s="38" t="str">
        <f t="shared" si="0"/>
        <v>OK</v>
      </c>
    </row>
    <row r="31" spans="1:22" s="39" customFormat="1" ht="34.5" thickBot="1" thickTop="1">
      <c r="A31" s="26" t="s">
        <v>269</v>
      </c>
      <c r="B31" s="27" t="s">
        <v>234</v>
      </c>
      <c r="C31" s="28" t="s">
        <v>282</v>
      </c>
      <c r="D31" s="40" t="s">
        <v>270</v>
      </c>
      <c r="E31" s="40"/>
      <c r="F31" s="40" t="s">
        <v>221</v>
      </c>
      <c r="G31" s="41" t="s">
        <v>226</v>
      </c>
      <c r="H31" s="40"/>
      <c r="I31" s="40"/>
      <c r="J31" s="40"/>
      <c r="K31" s="42" t="s">
        <v>33</v>
      </c>
      <c r="L31" s="49"/>
      <c r="M31" s="44">
        <v>150000</v>
      </c>
      <c r="N31" s="44">
        <f t="shared" si="1"/>
        <v>150000</v>
      </c>
      <c r="O31" s="45"/>
      <c r="P31" s="45"/>
      <c r="Q31" s="45"/>
      <c r="R31" s="49"/>
      <c r="S31" s="49"/>
      <c r="T31" s="46">
        <f t="shared" si="2"/>
        <v>0</v>
      </c>
      <c r="U31" s="41" t="s">
        <v>208</v>
      </c>
      <c r="V31" s="38" t="str">
        <f t="shared" si="0"/>
        <v>OK</v>
      </c>
    </row>
    <row r="32" spans="1:22" s="39" customFormat="1" ht="51" thickBot="1" thickTop="1">
      <c r="A32" s="26" t="s">
        <v>269</v>
      </c>
      <c r="B32" s="27" t="s">
        <v>234</v>
      </c>
      <c r="C32" s="28" t="s">
        <v>282</v>
      </c>
      <c r="D32" s="40" t="s">
        <v>270</v>
      </c>
      <c r="E32" s="40"/>
      <c r="F32" s="40" t="s">
        <v>221</v>
      </c>
      <c r="G32" s="41" t="s">
        <v>169</v>
      </c>
      <c r="H32" s="40"/>
      <c r="I32" s="40"/>
      <c r="J32" s="40"/>
      <c r="K32" s="42" t="s">
        <v>33</v>
      </c>
      <c r="L32" s="49"/>
      <c r="M32" s="44">
        <v>150000</v>
      </c>
      <c r="N32" s="44">
        <f t="shared" si="1"/>
        <v>150000</v>
      </c>
      <c r="O32" s="45"/>
      <c r="P32" s="45"/>
      <c r="Q32" s="45"/>
      <c r="R32" s="49"/>
      <c r="S32" s="49"/>
      <c r="T32" s="46">
        <f t="shared" si="2"/>
        <v>0</v>
      </c>
      <c r="U32" s="41" t="s">
        <v>209</v>
      </c>
      <c r="V32" s="38" t="str">
        <f t="shared" si="0"/>
        <v>OK</v>
      </c>
    </row>
    <row r="33" spans="1:22" s="39" customFormat="1" ht="34.5" thickBot="1" thickTop="1">
      <c r="A33" s="26" t="s">
        <v>269</v>
      </c>
      <c r="B33" s="27" t="s">
        <v>234</v>
      </c>
      <c r="C33" s="28" t="s">
        <v>282</v>
      </c>
      <c r="D33" s="40" t="s">
        <v>270</v>
      </c>
      <c r="E33" s="40"/>
      <c r="F33" s="40" t="s">
        <v>221</v>
      </c>
      <c r="G33" s="41" t="s">
        <v>227</v>
      </c>
      <c r="H33" s="40"/>
      <c r="I33" s="40"/>
      <c r="J33" s="40"/>
      <c r="K33" s="42" t="s">
        <v>33</v>
      </c>
      <c r="L33" s="49"/>
      <c r="M33" s="44">
        <v>150000</v>
      </c>
      <c r="N33" s="44">
        <f t="shared" si="1"/>
        <v>150000</v>
      </c>
      <c r="O33" s="45"/>
      <c r="P33" s="45"/>
      <c r="Q33" s="45"/>
      <c r="R33" s="49"/>
      <c r="S33" s="49">
        <v>10000</v>
      </c>
      <c r="T33" s="46">
        <f t="shared" si="2"/>
        <v>10000</v>
      </c>
      <c r="U33" s="41" t="s">
        <v>210</v>
      </c>
      <c r="V33" s="38" t="str">
        <f t="shared" si="0"/>
        <v>OK</v>
      </c>
    </row>
    <row r="34" spans="1:22" s="39" customFormat="1" ht="34.5" thickBot="1" thickTop="1">
      <c r="A34" s="26" t="s">
        <v>269</v>
      </c>
      <c r="B34" s="27" t="s">
        <v>234</v>
      </c>
      <c r="C34" s="28" t="s">
        <v>282</v>
      </c>
      <c r="D34" s="40" t="s">
        <v>270</v>
      </c>
      <c r="E34" s="40"/>
      <c r="F34" s="40" t="s">
        <v>221</v>
      </c>
      <c r="G34" s="41" t="s">
        <v>228</v>
      </c>
      <c r="H34" s="40"/>
      <c r="I34" s="40"/>
      <c r="J34" s="40"/>
      <c r="K34" s="42" t="s">
        <v>33</v>
      </c>
      <c r="L34" s="49"/>
      <c r="M34" s="44">
        <v>150000</v>
      </c>
      <c r="N34" s="44">
        <f t="shared" si="1"/>
        <v>150000</v>
      </c>
      <c r="O34" s="45"/>
      <c r="P34" s="45"/>
      <c r="Q34" s="45"/>
      <c r="R34" s="49"/>
      <c r="S34" s="49">
        <v>8000</v>
      </c>
      <c r="T34" s="46">
        <f t="shared" si="2"/>
        <v>8000</v>
      </c>
      <c r="U34" s="41" t="s">
        <v>210</v>
      </c>
      <c r="V34" s="38" t="str">
        <f t="shared" si="0"/>
        <v>OK</v>
      </c>
    </row>
    <row r="35" spans="1:22" s="39" customFormat="1" ht="34.5" thickBot="1" thickTop="1">
      <c r="A35" s="26" t="s">
        <v>269</v>
      </c>
      <c r="B35" s="27" t="s">
        <v>234</v>
      </c>
      <c r="C35" s="28" t="s">
        <v>282</v>
      </c>
      <c r="D35" s="40" t="s">
        <v>270</v>
      </c>
      <c r="E35" s="40"/>
      <c r="F35" s="40" t="s">
        <v>221</v>
      </c>
      <c r="G35" s="41" t="s">
        <v>229</v>
      </c>
      <c r="H35" s="40"/>
      <c r="I35" s="40"/>
      <c r="J35" s="40"/>
      <c r="K35" s="42" t="s">
        <v>33</v>
      </c>
      <c r="L35" s="49"/>
      <c r="M35" s="44">
        <v>148900</v>
      </c>
      <c r="N35" s="44">
        <f t="shared" si="1"/>
        <v>148900</v>
      </c>
      <c r="O35" s="45"/>
      <c r="P35" s="45"/>
      <c r="Q35" s="45"/>
      <c r="R35" s="49"/>
      <c r="S35" s="49"/>
      <c r="T35" s="46">
        <f t="shared" si="2"/>
        <v>0</v>
      </c>
      <c r="U35" s="41" t="s">
        <v>212</v>
      </c>
      <c r="V35" s="38" t="str">
        <f t="shared" si="0"/>
        <v>OK</v>
      </c>
    </row>
    <row r="36" spans="1:22" s="39" customFormat="1" ht="34.5" thickBot="1" thickTop="1">
      <c r="A36" s="26" t="s">
        <v>269</v>
      </c>
      <c r="B36" s="27" t="s">
        <v>234</v>
      </c>
      <c r="C36" s="28" t="s">
        <v>282</v>
      </c>
      <c r="D36" s="40" t="s">
        <v>270</v>
      </c>
      <c r="E36" s="40"/>
      <c r="F36" s="40" t="s">
        <v>221</v>
      </c>
      <c r="G36" s="41" t="s">
        <v>232</v>
      </c>
      <c r="H36" s="40"/>
      <c r="I36" s="40"/>
      <c r="J36" s="40"/>
      <c r="K36" s="42" t="s">
        <v>33</v>
      </c>
      <c r="L36" s="49"/>
      <c r="M36" s="44">
        <v>105000</v>
      </c>
      <c r="N36" s="44">
        <f t="shared" si="1"/>
        <v>105000</v>
      </c>
      <c r="O36" s="45"/>
      <c r="P36" s="45"/>
      <c r="Q36" s="45"/>
      <c r="R36" s="49"/>
      <c r="S36" s="49"/>
      <c r="T36" s="46">
        <f t="shared" si="2"/>
        <v>0</v>
      </c>
      <c r="U36" s="41" t="s">
        <v>214</v>
      </c>
      <c r="V36" s="38" t="str">
        <f t="shared" si="0"/>
        <v>OK</v>
      </c>
    </row>
    <row r="37" spans="1:22" s="39" customFormat="1" ht="34.5" thickBot="1" thickTop="1">
      <c r="A37" s="26" t="s">
        <v>269</v>
      </c>
      <c r="B37" s="27" t="s">
        <v>234</v>
      </c>
      <c r="C37" s="28" t="s">
        <v>282</v>
      </c>
      <c r="D37" s="40" t="s">
        <v>271</v>
      </c>
      <c r="E37" s="40"/>
      <c r="F37" s="40" t="s">
        <v>15</v>
      </c>
      <c r="G37" s="41" t="s">
        <v>28</v>
      </c>
      <c r="H37" s="47"/>
      <c r="I37" s="47"/>
      <c r="J37" s="47"/>
      <c r="K37" s="50" t="s">
        <v>34</v>
      </c>
      <c r="L37" s="48"/>
      <c r="M37" s="44">
        <v>350000</v>
      </c>
      <c r="N37" s="44">
        <f>SUM(L37:M37)</f>
        <v>350000</v>
      </c>
      <c r="O37" s="45"/>
      <c r="P37" s="45"/>
      <c r="Q37" s="45"/>
      <c r="R37" s="48"/>
      <c r="S37" s="43"/>
      <c r="T37" s="46">
        <f>SUM(R37:S37)</f>
        <v>0</v>
      </c>
      <c r="U37" s="40" t="s">
        <v>45</v>
      </c>
      <c r="V37" s="38" t="str">
        <f t="shared" si="0"/>
        <v>OK</v>
      </c>
    </row>
    <row r="38" spans="1:22" s="39" customFormat="1" ht="51" thickBot="1" thickTop="1">
      <c r="A38" s="26" t="s">
        <v>269</v>
      </c>
      <c r="B38" s="27" t="s">
        <v>235</v>
      </c>
      <c r="C38" s="28" t="s">
        <v>282</v>
      </c>
      <c r="D38" s="40" t="s">
        <v>270</v>
      </c>
      <c r="E38" s="40"/>
      <c r="F38" s="40" t="s">
        <v>221</v>
      </c>
      <c r="G38" s="41" t="s">
        <v>130</v>
      </c>
      <c r="H38" s="40"/>
      <c r="I38" s="40"/>
      <c r="J38" s="40"/>
      <c r="K38" s="42" t="s">
        <v>122</v>
      </c>
      <c r="L38" s="49"/>
      <c r="M38" s="44">
        <v>220000</v>
      </c>
      <c r="N38" s="44">
        <f t="shared" si="1"/>
        <v>220000</v>
      </c>
      <c r="O38" s="45"/>
      <c r="P38" s="45"/>
      <c r="Q38" s="45"/>
      <c r="R38" s="49"/>
      <c r="S38" s="49"/>
      <c r="T38" s="46">
        <f t="shared" si="2"/>
        <v>0</v>
      </c>
      <c r="U38" s="41" t="s">
        <v>179</v>
      </c>
      <c r="V38" s="38" t="str">
        <f t="shared" si="0"/>
        <v>OK</v>
      </c>
    </row>
    <row r="39" spans="1:22" s="39" customFormat="1" ht="51" thickBot="1" thickTop="1">
      <c r="A39" s="26" t="s">
        <v>269</v>
      </c>
      <c r="B39" s="27" t="s">
        <v>235</v>
      </c>
      <c r="C39" s="28" t="s">
        <v>282</v>
      </c>
      <c r="D39" s="40" t="s">
        <v>270</v>
      </c>
      <c r="E39" s="40"/>
      <c r="F39" s="40" t="s">
        <v>221</v>
      </c>
      <c r="G39" s="41" t="s">
        <v>132</v>
      </c>
      <c r="H39" s="40"/>
      <c r="I39" s="40"/>
      <c r="J39" s="40"/>
      <c r="K39" s="42" t="s">
        <v>217</v>
      </c>
      <c r="L39" s="49"/>
      <c r="M39" s="44">
        <v>408000</v>
      </c>
      <c r="N39" s="44">
        <f t="shared" si="1"/>
        <v>408000</v>
      </c>
      <c r="O39" s="45"/>
      <c r="P39" s="45"/>
      <c r="Q39" s="45"/>
      <c r="R39" s="49"/>
      <c r="S39" s="49">
        <v>397195</v>
      </c>
      <c r="T39" s="46">
        <f t="shared" si="2"/>
        <v>397195</v>
      </c>
      <c r="U39" s="51" t="s">
        <v>176</v>
      </c>
      <c r="V39" s="38" t="str">
        <f t="shared" si="0"/>
        <v>OK</v>
      </c>
    </row>
    <row r="40" spans="1:22" s="39" customFormat="1" ht="34.5" thickBot="1" thickTop="1">
      <c r="A40" s="26" t="s">
        <v>269</v>
      </c>
      <c r="B40" s="27" t="s">
        <v>235</v>
      </c>
      <c r="C40" s="28" t="s">
        <v>282</v>
      </c>
      <c r="D40" s="40" t="s">
        <v>270</v>
      </c>
      <c r="E40" s="40"/>
      <c r="F40" s="40" t="s">
        <v>221</v>
      </c>
      <c r="G40" s="41" t="s">
        <v>133</v>
      </c>
      <c r="H40" s="40"/>
      <c r="I40" s="40"/>
      <c r="J40" s="40"/>
      <c r="K40" s="42" t="s">
        <v>217</v>
      </c>
      <c r="L40" s="49"/>
      <c r="M40" s="44">
        <v>125000</v>
      </c>
      <c r="N40" s="44">
        <f t="shared" si="1"/>
        <v>125000</v>
      </c>
      <c r="O40" s="45"/>
      <c r="P40" s="45"/>
      <c r="Q40" s="45"/>
      <c r="R40" s="49"/>
      <c r="S40" s="49">
        <v>109714</v>
      </c>
      <c r="T40" s="46">
        <f t="shared" si="2"/>
        <v>109714</v>
      </c>
      <c r="U40" s="41" t="s">
        <v>175</v>
      </c>
      <c r="V40" s="38" t="str">
        <f t="shared" si="0"/>
        <v>OK</v>
      </c>
    </row>
    <row r="41" spans="1:22" s="39" customFormat="1" ht="34.5" thickBot="1" thickTop="1">
      <c r="A41" s="26" t="s">
        <v>269</v>
      </c>
      <c r="B41" s="27" t="s">
        <v>235</v>
      </c>
      <c r="C41" s="28" t="s">
        <v>282</v>
      </c>
      <c r="D41" s="40" t="s">
        <v>270</v>
      </c>
      <c r="E41" s="40"/>
      <c r="F41" s="40" t="s">
        <v>221</v>
      </c>
      <c r="G41" s="41" t="s">
        <v>134</v>
      </c>
      <c r="H41" s="40"/>
      <c r="I41" s="40"/>
      <c r="J41" s="40"/>
      <c r="K41" s="42" t="s">
        <v>217</v>
      </c>
      <c r="L41" s="49"/>
      <c r="M41" s="44">
        <v>125000</v>
      </c>
      <c r="N41" s="44">
        <f t="shared" si="1"/>
        <v>125000</v>
      </c>
      <c r="O41" s="45"/>
      <c r="P41" s="45"/>
      <c r="Q41" s="45"/>
      <c r="R41" s="49"/>
      <c r="S41" s="49">
        <v>108000</v>
      </c>
      <c r="T41" s="46">
        <f t="shared" si="2"/>
        <v>108000</v>
      </c>
      <c r="U41" s="41" t="s">
        <v>177</v>
      </c>
      <c r="V41" s="38" t="str">
        <f t="shared" si="0"/>
        <v>OK</v>
      </c>
    </row>
    <row r="42" spans="1:22" s="39" customFormat="1" ht="84" thickBot="1" thickTop="1">
      <c r="A42" s="26" t="s">
        <v>269</v>
      </c>
      <c r="B42" s="27" t="s">
        <v>235</v>
      </c>
      <c r="C42" s="28" t="s">
        <v>282</v>
      </c>
      <c r="D42" s="40" t="s">
        <v>270</v>
      </c>
      <c r="E42" s="40"/>
      <c r="F42" s="40" t="s">
        <v>221</v>
      </c>
      <c r="G42" s="41" t="s">
        <v>135</v>
      </c>
      <c r="H42" s="40"/>
      <c r="I42" s="40"/>
      <c r="J42" s="40"/>
      <c r="K42" s="42" t="s">
        <v>218</v>
      </c>
      <c r="L42" s="49"/>
      <c r="M42" s="44">
        <v>430000</v>
      </c>
      <c r="N42" s="44">
        <f t="shared" si="1"/>
        <v>430000</v>
      </c>
      <c r="O42" s="45"/>
      <c r="P42" s="45"/>
      <c r="Q42" s="45"/>
      <c r="R42" s="49"/>
      <c r="S42" s="49"/>
      <c r="T42" s="46">
        <f t="shared" si="2"/>
        <v>0</v>
      </c>
      <c r="U42" s="41" t="s">
        <v>181</v>
      </c>
      <c r="V42" s="38" t="str">
        <f t="shared" si="0"/>
        <v>OK</v>
      </c>
    </row>
    <row r="43" spans="1:22" s="39" customFormat="1" ht="18" thickBot="1" thickTop="1">
      <c r="A43" s="26" t="s">
        <v>269</v>
      </c>
      <c r="B43" s="27" t="s">
        <v>235</v>
      </c>
      <c r="C43" s="28" t="s">
        <v>282</v>
      </c>
      <c r="D43" s="40" t="s">
        <v>270</v>
      </c>
      <c r="E43" s="40"/>
      <c r="F43" s="40" t="s">
        <v>221</v>
      </c>
      <c r="G43" s="41" t="s">
        <v>136</v>
      </c>
      <c r="H43" s="40"/>
      <c r="I43" s="40"/>
      <c r="J43" s="40"/>
      <c r="K43" s="42" t="s">
        <v>219</v>
      </c>
      <c r="L43" s="49"/>
      <c r="M43" s="44">
        <v>420000</v>
      </c>
      <c r="N43" s="44">
        <f t="shared" si="1"/>
        <v>420000</v>
      </c>
      <c r="O43" s="45"/>
      <c r="P43" s="45"/>
      <c r="Q43" s="45"/>
      <c r="R43" s="49"/>
      <c r="S43" s="49">
        <v>337500</v>
      </c>
      <c r="T43" s="46">
        <f t="shared" si="2"/>
        <v>337500</v>
      </c>
      <c r="U43" s="51" t="s">
        <v>182</v>
      </c>
      <c r="V43" s="38" t="str">
        <f t="shared" si="0"/>
        <v>OK</v>
      </c>
    </row>
    <row r="44" spans="1:22" s="39" customFormat="1" ht="34.5" thickBot="1" thickTop="1">
      <c r="A44" s="26" t="s">
        <v>269</v>
      </c>
      <c r="B44" s="27" t="s">
        <v>235</v>
      </c>
      <c r="C44" s="28" t="s">
        <v>282</v>
      </c>
      <c r="D44" s="40" t="s">
        <v>270</v>
      </c>
      <c r="E44" s="40"/>
      <c r="F44" s="40" t="s">
        <v>221</v>
      </c>
      <c r="G44" s="41"/>
      <c r="H44" s="40"/>
      <c r="I44" s="40"/>
      <c r="J44" s="40"/>
      <c r="K44" s="42" t="s">
        <v>217</v>
      </c>
      <c r="L44" s="49"/>
      <c r="M44" s="44">
        <v>350000</v>
      </c>
      <c r="N44" s="44">
        <f t="shared" si="1"/>
        <v>350000</v>
      </c>
      <c r="O44" s="45"/>
      <c r="P44" s="45"/>
      <c r="Q44" s="45"/>
      <c r="R44" s="49"/>
      <c r="S44" s="49">
        <v>330138</v>
      </c>
      <c r="T44" s="46">
        <f t="shared" si="2"/>
        <v>330138</v>
      </c>
      <c r="U44" s="41" t="s">
        <v>183</v>
      </c>
      <c r="V44" s="38" t="str">
        <f t="shared" si="0"/>
        <v>OK</v>
      </c>
    </row>
    <row r="45" spans="1:22" s="39" customFormat="1" ht="67.5" thickBot="1" thickTop="1">
      <c r="A45" s="26" t="s">
        <v>269</v>
      </c>
      <c r="B45" s="27" t="s">
        <v>235</v>
      </c>
      <c r="C45" s="28" t="s">
        <v>282</v>
      </c>
      <c r="D45" s="40" t="s">
        <v>270</v>
      </c>
      <c r="E45" s="40"/>
      <c r="F45" s="40" t="s">
        <v>221</v>
      </c>
      <c r="G45" s="41" t="s">
        <v>137</v>
      </c>
      <c r="H45" s="40"/>
      <c r="I45" s="40"/>
      <c r="J45" s="40"/>
      <c r="K45" s="42" t="s">
        <v>35</v>
      </c>
      <c r="L45" s="49"/>
      <c r="M45" s="44">
        <v>243725</v>
      </c>
      <c r="N45" s="44">
        <f t="shared" si="1"/>
        <v>243725</v>
      </c>
      <c r="O45" s="45"/>
      <c r="P45" s="45"/>
      <c r="Q45" s="45"/>
      <c r="R45" s="49"/>
      <c r="S45" s="49"/>
      <c r="T45" s="46">
        <f t="shared" si="2"/>
        <v>0</v>
      </c>
      <c r="U45" s="51" t="s">
        <v>185</v>
      </c>
      <c r="V45" s="38" t="str">
        <f t="shared" si="0"/>
        <v>OK</v>
      </c>
    </row>
    <row r="46" spans="1:22" s="39" customFormat="1" ht="51" thickBot="1" thickTop="1">
      <c r="A46" s="26" t="s">
        <v>269</v>
      </c>
      <c r="B46" s="27" t="s">
        <v>235</v>
      </c>
      <c r="C46" s="28" t="s">
        <v>282</v>
      </c>
      <c r="D46" s="40" t="s">
        <v>270</v>
      </c>
      <c r="E46" s="40"/>
      <c r="F46" s="40" t="s">
        <v>221</v>
      </c>
      <c r="G46" s="41" t="s">
        <v>139</v>
      </c>
      <c r="H46" s="40"/>
      <c r="I46" s="40"/>
      <c r="J46" s="40"/>
      <c r="K46" s="42" t="s">
        <v>34</v>
      </c>
      <c r="L46" s="49"/>
      <c r="M46" s="44">
        <v>385000</v>
      </c>
      <c r="N46" s="44">
        <f t="shared" si="1"/>
        <v>385000</v>
      </c>
      <c r="O46" s="45"/>
      <c r="P46" s="45"/>
      <c r="Q46" s="45"/>
      <c r="R46" s="49"/>
      <c r="S46" s="49"/>
      <c r="T46" s="46">
        <f t="shared" si="2"/>
        <v>0</v>
      </c>
      <c r="U46" s="41" t="s">
        <v>188</v>
      </c>
      <c r="V46" s="38" t="str">
        <f t="shared" si="0"/>
        <v>OK</v>
      </c>
    </row>
    <row r="47" spans="1:22" s="39" customFormat="1" ht="67.5" thickBot="1" thickTop="1">
      <c r="A47" s="26" t="s">
        <v>269</v>
      </c>
      <c r="B47" s="27" t="s">
        <v>235</v>
      </c>
      <c r="C47" s="28" t="s">
        <v>282</v>
      </c>
      <c r="D47" s="40" t="s">
        <v>270</v>
      </c>
      <c r="E47" s="40"/>
      <c r="F47" s="40" t="s">
        <v>221</v>
      </c>
      <c r="G47" s="41" t="s">
        <v>140</v>
      </c>
      <c r="H47" s="40"/>
      <c r="I47" s="40"/>
      <c r="J47" s="40"/>
      <c r="K47" s="42" t="s">
        <v>124</v>
      </c>
      <c r="L47" s="49"/>
      <c r="M47" s="44">
        <v>1077360</v>
      </c>
      <c r="N47" s="44">
        <f t="shared" si="1"/>
        <v>1077360</v>
      </c>
      <c r="O47" s="45"/>
      <c r="P47" s="45"/>
      <c r="Q47" s="45"/>
      <c r="R47" s="49"/>
      <c r="S47" s="49"/>
      <c r="T47" s="46">
        <f t="shared" si="2"/>
        <v>0</v>
      </c>
      <c r="U47" s="41" t="s">
        <v>189</v>
      </c>
      <c r="V47" s="38" t="str">
        <f t="shared" si="0"/>
        <v>OK</v>
      </c>
    </row>
    <row r="48" spans="1:22" s="39" customFormat="1" ht="67.5" thickBot="1" thickTop="1">
      <c r="A48" s="26" t="s">
        <v>269</v>
      </c>
      <c r="B48" s="27" t="s">
        <v>235</v>
      </c>
      <c r="C48" s="28" t="s">
        <v>282</v>
      </c>
      <c r="D48" s="40" t="s">
        <v>270</v>
      </c>
      <c r="E48" s="40"/>
      <c r="F48" s="40" t="s">
        <v>221</v>
      </c>
      <c r="G48" s="41" t="s">
        <v>141</v>
      </c>
      <c r="H48" s="40"/>
      <c r="I48" s="40"/>
      <c r="J48" s="40"/>
      <c r="K48" s="42" t="s">
        <v>120</v>
      </c>
      <c r="L48" s="49"/>
      <c r="M48" s="44">
        <v>2500000</v>
      </c>
      <c r="N48" s="44">
        <f t="shared" si="1"/>
        <v>2500000</v>
      </c>
      <c r="O48" s="45"/>
      <c r="P48" s="45"/>
      <c r="Q48" s="45"/>
      <c r="R48" s="49"/>
      <c r="S48" s="49"/>
      <c r="T48" s="46">
        <f t="shared" si="2"/>
        <v>0</v>
      </c>
      <c r="U48" s="41" t="s">
        <v>190</v>
      </c>
      <c r="V48" s="38" t="str">
        <f t="shared" si="0"/>
        <v>OK</v>
      </c>
    </row>
    <row r="49" spans="1:22" s="39" customFormat="1" ht="67.5" thickBot="1" thickTop="1">
      <c r="A49" s="26" t="s">
        <v>269</v>
      </c>
      <c r="B49" s="27" t="s">
        <v>235</v>
      </c>
      <c r="C49" s="28" t="s">
        <v>282</v>
      </c>
      <c r="D49" s="40" t="s">
        <v>270</v>
      </c>
      <c r="E49" s="40"/>
      <c r="F49" s="40" t="s">
        <v>221</v>
      </c>
      <c r="G49" s="41" t="s">
        <v>142</v>
      </c>
      <c r="H49" s="40"/>
      <c r="I49" s="40"/>
      <c r="J49" s="40"/>
      <c r="K49" s="42" t="s">
        <v>124</v>
      </c>
      <c r="L49" s="49"/>
      <c r="M49" s="44">
        <v>975000</v>
      </c>
      <c r="N49" s="44">
        <f t="shared" si="1"/>
        <v>975000</v>
      </c>
      <c r="O49" s="45"/>
      <c r="P49" s="45"/>
      <c r="Q49" s="45"/>
      <c r="R49" s="49"/>
      <c r="S49" s="49"/>
      <c r="T49" s="46">
        <f t="shared" si="2"/>
        <v>0</v>
      </c>
      <c r="U49" s="41" t="s">
        <v>177</v>
      </c>
      <c r="V49" s="38" t="str">
        <f t="shared" si="0"/>
        <v>OK</v>
      </c>
    </row>
    <row r="50" spans="1:22" s="39" customFormat="1" ht="51" thickBot="1" thickTop="1">
      <c r="A50" s="26" t="s">
        <v>269</v>
      </c>
      <c r="B50" s="27" t="s">
        <v>235</v>
      </c>
      <c r="C50" s="28" t="s">
        <v>282</v>
      </c>
      <c r="D50" s="40" t="s">
        <v>270</v>
      </c>
      <c r="E50" s="40"/>
      <c r="F50" s="40" t="s">
        <v>221</v>
      </c>
      <c r="G50" s="41" t="s">
        <v>143</v>
      </c>
      <c r="H50" s="40"/>
      <c r="I50" s="40"/>
      <c r="J50" s="40"/>
      <c r="K50" s="42" t="s">
        <v>124</v>
      </c>
      <c r="L50" s="49"/>
      <c r="M50" s="44">
        <v>420000</v>
      </c>
      <c r="N50" s="44">
        <f t="shared" si="1"/>
        <v>420000</v>
      </c>
      <c r="O50" s="45"/>
      <c r="P50" s="45"/>
      <c r="Q50" s="45"/>
      <c r="R50" s="49"/>
      <c r="S50" s="49">
        <v>250000</v>
      </c>
      <c r="T50" s="46">
        <f t="shared" si="2"/>
        <v>250000</v>
      </c>
      <c r="U50" s="41" t="s">
        <v>126</v>
      </c>
      <c r="V50" s="38" t="str">
        <f t="shared" si="0"/>
        <v>OK</v>
      </c>
    </row>
    <row r="51" spans="1:22" s="39" customFormat="1" ht="34.5" thickBot="1" thickTop="1">
      <c r="A51" s="26" t="s">
        <v>269</v>
      </c>
      <c r="B51" s="27" t="s">
        <v>235</v>
      </c>
      <c r="C51" s="28" t="s">
        <v>282</v>
      </c>
      <c r="D51" s="40" t="s">
        <v>270</v>
      </c>
      <c r="E51" s="40"/>
      <c r="F51" s="40" t="s">
        <v>221</v>
      </c>
      <c r="G51" s="41" t="s">
        <v>144</v>
      </c>
      <c r="H51" s="40"/>
      <c r="I51" s="40"/>
      <c r="J51" s="40"/>
      <c r="K51" s="42" t="s">
        <v>124</v>
      </c>
      <c r="L51" s="49"/>
      <c r="M51" s="44">
        <v>1080000</v>
      </c>
      <c r="N51" s="44">
        <f t="shared" si="1"/>
        <v>1080000</v>
      </c>
      <c r="O51" s="45"/>
      <c r="P51" s="45"/>
      <c r="Q51" s="45"/>
      <c r="R51" s="49"/>
      <c r="S51" s="49"/>
      <c r="T51" s="46">
        <f t="shared" si="2"/>
        <v>0</v>
      </c>
      <c r="U51" s="41" t="s">
        <v>191</v>
      </c>
      <c r="V51" s="38" t="str">
        <f t="shared" si="0"/>
        <v>OK</v>
      </c>
    </row>
    <row r="52" spans="1:22" s="39" customFormat="1" ht="51" thickBot="1" thickTop="1">
      <c r="A52" s="26" t="s">
        <v>269</v>
      </c>
      <c r="B52" s="27" t="s">
        <v>235</v>
      </c>
      <c r="C52" s="28" t="s">
        <v>282</v>
      </c>
      <c r="D52" s="40" t="s">
        <v>270</v>
      </c>
      <c r="E52" s="40"/>
      <c r="F52" s="40" t="s">
        <v>221</v>
      </c>
      <c r="G52" s="41" t="s">
        <v>145</v>
      </c>
      <c r="H52" s="40"/>
      <c r="I52" s="40"/>
      <c r="J52" s="40"/>
      <c r="K52" s="42" t="s">
        <v>124</v>
      </c>
      <c r="L52" s="49"/>
      <c r="M52" s="44">
        <v>900000</v>
      </c>
      <c r="N52" s="44">
        <f t="shared" si="1"/>
        <v>900000</v>
      </c>
      <c r="O52" s="45"/>
      <c r="P52" s="45"/>
      <c r="Q52" s="45"/>
      <c r="R52" s="49"/>
      <c r="S52" s="49"/>
      <c r="T52" s="46">
        <f t="shared" si="2"/>
        <v>0</v>
      </c>
      <c r="U52" s="41" t="s">
        <v>192</v>
      </c>
      <c r="V52" s="38" t="str">
        <f t="shared" si="0"/>
        <v>OK</v>
      </c>
    </row>
    <row r="53" spans="1:22" s="39" customFormat="1" ht="67.5" thickBot="1" thickTop="1">
      <c r="A53" s="26" t="s">
        <v>269</v>
      </c>
      <c r="B53" s="27" t="s">
        <v>235</v>
      </c>
      <c r="C53" s="28" t="s">
        <v>282</v>
      </c>
      <c r="D53" s="40" t="s">
        <v>270</v>
      </c>
      <c r="E53" s="40"/>
      <c r="F53" s="40" t="s">
        <v>221</v>
      </c>
      <c r="G53" s="41" t="s">
        <v>146</v>
      </c>
      <c r="H53" s="40"/>
      <c r="I53" s="40"/>
      <c r="J53" s="40"/>
      <c r="K53" s="42" t="s">
        <v>124</v>
      </c>
      <c r="L53" s="49"/>
      <c r="M53" s="44">
        <v>967050</v>
      </c>
      <c r="N53" s="44">
        <f t="shared" si="1"/>
        <v>967050</v>
      </c>
      <c r="O53" s="45"/>
      <c r="P53" s="45"/>
      <c r="Q53" s="45"/>
      <c r="R53" s="49"/>
      <c r="S53" s="49"/>
      <c r="T53" s="46">
        <f t="shared" si="2"/>
        <v>0</v>
      </c>
      <c r="U53" s="41" t="s">
        <v>193</v>
      </c>
      <c r="V53" s="38" t="str">
        <f t="shared" si="0"/>
        <v>OK</v>
      </c>
    </row>
    <row r="54" spans="1:22" s="39" customFormat="1" ht="51" thickBot="1" thickTop="1">
      <c r="A54" s="26" t="s">
        <v>269</v>
      </c>
      <c r="B54" s="27" t="s">
        <v>235</v>
      </c>
      <c r="C54" s="28" t="s">
        <v>282</v>
      </c>
      <c r="D54" s="40" t="s">
        <v>270</v>
      </c>
      <c r="E54" s="40"/>
      <c r="F54" s="40" t="s">
        <v>221</v>
      </c>
      <c r="G54" s="41" t="s">
        <v>147</v>
      </c>
      <c r="H54" s="40"/>
      <c r="I54" s="40"/>
      <c r="J54" s="40"/>
      <c r="K54" s="42" t="s">
        <v>124</v>
      </c>
      <c r="L54" s="49"/>
      <c r="M54" s="44">
        <v>425000</v>
      </c>
      <c r="N54" s="44">
        <f t="shared" si="1"/>
        <v>425000</v>
      </c>
      <c r="O54" s="45"/>
      <c r="P54" s="45"/>
      <c r="Q54" s="45"/>
      <c r="R54" s="49"/>
      <c r="S54" s="49">
        <v>352639</v>
      </c>
      <c r="T54" s="46">
        <f t="shared" si="2"/>
        <v>352639</v>
      </c>
      <c r="U54" s="41" t="s">
        <v>194</v>
      </c>
      <c r="V54" s="38" t="str">
        <f t="shared" si="0"/>
        <v>OK</v>
      </c>
    </row>
    <row r="55" spans="1:22" s="39" customFormat="1" ht="34.5" thickBot="1" thickTop="1">
      <c r="A55" s="26" t="s">
        <v>269</v>
      </c>
      <c r="B55" s="27" t="s">
        <v>235</v>
      </c>
      <c r="C55" s="28" t="s">
        <v>282</v>
      </c>
      <c r="D55" s="40" t="s">
        <v>270</v>
      </c>
      <c r="E55" s="40"/>
      <c r="F55" s="40" t="s">
        <v>221</v>
      </c>
      <c r="G55" s="41" t="s">
        <v>148</v>
      </c>
      <c r="H55" s="40"/>
      <c r="I55" s="40"/>
      <c r="J55" s="40"/>
      <c r="K55" s="42" t="s">
        <v>34</v>
      </c>
      <c r="L55" s="49"/>
      <c r="M55" s="44">
        <v>340000</v>
      </c>
      <c r="N55" s="44">
        <f t="shared" si="1"/>
        <v>340000</v>
      </c>
      <c r="O55" s="45"/>
      <c r="P55" s="45"/>
      <c r="Q55" s="45"/>
      <c r="R55" s="49"/>
      <c r="S55" s="49">
        <v>300000</v>
      </c>
      <c r="T55" s="46">
        <f t="shared" si="2"/>
        <v>300000</v>
      </c>
      <c r="U55" s="41" t="s">
        <v>194</v>
      </c>
      <c r="V55" s="38" t="str">
        <f t="shared" si="0"/>
        <v>OK</v>
      </c>
    </row>
    <row r="56" spans="1:22" s="39" customFormat="1" ht="67.5" thickBot="1" thickTop="1">
      <c r="A56" s="26" t="s">
        <v>269</v>
      </c>
      <c r="B56" s="27" t="s">
        <v>235</v>
      </c>
      <c r="C56" s="28" t="s">
        <v>282</v>
      </c>
      <c r="D56" s="40" t="s">
        <v>270</v>
      </c>
      <c r="E56" s="40"/>
      <c r="F56" s="40" t="s">
        <v>221</v>
      </c>
      <c r="G56" s="41" t="s">
        <v>149</v>
      </c>
      <c r="H56" s="40"/>
      <c r="I56" s="40"/>
      <c r="J56" s="40"/>
      <c r="K56" s="42" t="s">
        <v>124</v>
      </c>
      <c r="L56" s="49"/>
      <c r="M56" s="44">
        <v>300000</v>
      </c>
      <c r="N56" s="44">
        <f t="shared" si="1"/>
        <v>300000</v>
      </c>
      <c r="O56" s="45"/>
      <c r="P56" s="45"/>
      <c r="Q56" s="45"/>
      <c r="R56" s="49"/>
      <c r="S56" s="49"/>
      <c r="T56" s="46">
        <f t="shared" si="2"/>
        <v>0</v>
      </c>
      <c r="U56" s="41" t="s">
        <v>195</v>
      </c>
      <c r="V56" s="38" t="str">
        <f t="shared" si="0"/>
        <v>OK</v>
      </c>
    </row>
    <row r="57" spans="1:22" s="39" customFormat="1" ht="34.5" thickBot="1" thickTop="1">
      <c r="A57" s="26" t="s">
        <v>269</v>
      </c>
      <c r="B57" s="27" t="s">
        <v>235</v>
      </c>
      <c r="C57" s="28" t="s">
        <v>282</v>
      </c>
      <c r="D57" s="40" t="s">
        <v>270</v>
      </c>
      <c r="E57" s="40"/>
      <c r="F57" s="40" t="s">
        <v>221</v>
      </c>
      <c r="G57" s="41" t="s">
        <v>150</v>
      </c>
      <c r="H57" s="40"/>
      <c r="I57" s="40"/>
      <c r="J57" s="40"/>
      <c r="K57" s="42" t="s">
        <v>34</v>
      </c>
      <c r="L57" s="49"/>
      <c r="M57" s="44">
        <v>444875</v>
      </c>
      <c r="N57" s="44">
        <f t="shared" si="1"/>
        <v>444875</v>
      </c>
      <c r="O57" s="45"/>
      <c r="P57" s="45"/>
      <c r="Q57" s="45"/>
      <c r="R57" s="49"/>
      <c r="S57" s="49"/>
      <c r="T57" s="46">
        <f t="shared" si="2"/>
        <v>0</v>
      </c>
      <c r="U57" s="51" t="s">
        <v>185</v>
      </c>
      <c r="V57" s="38" t="str">
        <f t="shared" si="0"/>
        <v>OK</v>
      </c>
    </row>
    <row r="58" spans="1:22" s="39" customFormat="1" ht="51" thickBot="1" thickTop="1">
      <c r="A58" s="26" t="s">
        <v>269</v>
      </c>
      <c r="B58" s="27" t="s">
        <v>235</v>
      </c>
      <c r="C58" s="28" t="s">
        <v>282</v>
      </c>
      <c r="D58" s="40" t="s">
        <v>270</v>
      </c>
      <c r="E58" s="40"/>
      <c r="F58" s="40" t="s">
        <v>221</v>
      </c>
      <c r="G58" s="41" t="s">
        <v>151</v>
      </c>
      <c r="H58" s="40"/>
      <c r="I58" s="40"/>
      <c r="J58" s="40"/>
      <c r="K58" s="42" t="s">
        <v>220</v>
      </c>
      <c r="L58" s="49"/>
      <c r="M58" s="44">
        <v>194900</v>
      </c>
      <c r="N58" s="44">
        <f t="shared" si="1"/>
        <v>194900</v>
      </c>
      <c r="O58" s="45"/>
      <c r="P58" s="45"/>
      <c r="Q58" s="45"/>
      <c r="R58" s="49"/>
      <c r="S58" s="49"/>
      <c r="T58" s="46">
        <f t="shared" si="2"/>
        <v>0</v>
      </c>
      <c r="U58" s="41" t="s">
        <v>196</v>
      </c>
      <c r="V58" s="38" t="str">
        <f t="shared" si="0"/>
        <v>OK</v>
      </c>
    </row>
    <row r="59" spans="1:22" s="39" customFormat="1" ht="67.5" thickBot="1" thickTop="1">
      <c r="A59" s="26" t="s">
        <v>269</v>
      </c>
      <c r="B59" s="27" t="s">
        <v>235</v>
      </c>
      <c r="C59" s="28" t="s">
        <v>282</v>
      </c>
      <c r="D59" s="40" t="s">
        <v>270</v>
      </c>
      <c r="E59" s="40"/>
      <c r="F59" s="40" t="s">
        <v>221</v>
      </c>
      <c r="G59" s="41" t="s">
        <v>152</v>
      </c>
      <c r="H59" s="40"/>
      <c r="I59" s="40"/>
      <c r="J59" s="40"/>
      <c r="K59" s="42" t="s">
        <v>37</v>
      </c>
      <c r="L59" s="49"/>
      <c r="M59" s="44">
        <v>1252000</v>
      </c>
      <c r="N59" s="44">
        <f t="shared" si="1"/>
        <v>1252000</v>
      </c>
      <c r="O59" s="45"/>
      <c r="P59" s="45"/>
      <c r="Q59" s="45"/>
      <c r="R59" s="49"/>
      <c r="S59" s="49"/>
      <c r="T59" s="46">
        <f t="shared" si="2"/>
        <v>0</v>
      </c>
      <c r="U59" s="41" t="s">
        <v>186</v>
      </c>
      <c r="V59" s="38" t="str">
        <f t="shared" si="0"/>
        <v>OK</v>
      </c>
    </row>
    <row r="60" spans="1:22" s="39" customFormat="1" ht="67.5" thickBot="1" thickTop="1">
      <c r="A60" s="26" t="s">
        <v>269</v>
      </c>
      <c r="B60" s="27" t="s">
        <v>235</v>
      </c>
      <c r="C60" s="28" t="s">
        <v>282</v>
      </c>
      <c r="D60" s="40" t="s">
        <v>270</v>
      </c>
      <c r="E60" s="40"/>
      <c r="F60" s="40" t="s">
        <v>221</v>
      </c>
      <c r="G60" s="41" t="s">
        <v>153</v>
      </c>
      <c r="H60" s="40"/>
      <c r="I60" s="40"/>
      <c r="J60" s="40"/>
      <c r="K60" s="42" t="s">
        <v>124</v>
      </c>
      <c r="L60" s="49"/>
      <c r="M60" s="44">
        <v>898000</v>
      </c>
      <c r="N60" s="44">
        <f t="shared" si="1"/>
        <v>898000</v>
      </c>
      <c r="O60" s="45"/>
      <c r="P60" s="45"/>
      <c r="Q60" s="45"/>
      <c r="R60" s="49"/>
      <c r="S60" s="49">
        <v>300000</v>
      </c>
      <c r="T60" s="46">
        <f t="shared" si="2"/>
        <v>300000</v>
      </c>
      <c r="U60" s="41" t="s">
        <v>197</v>
      </c>
      <c r="V60" s="38" t="str">
        <f t="shared" si="0"/>
        <v>OK</v>
      </c>
    </row>
    <row r="61" spans="1:22" s="39" customFormat="1" ht="34.5" thickBot="1" thickTop="1">
      <c r="A61" s="26" t="s">
        <v>269</v>
      </c>
      <c r="B61" s="27" t="s">
        <v>235</v>
      </c>
      <c r="C61" s="28" t="s">
        <v>282</v>
      </c>
      <c r="D61" s="40" t="s">
        <v>270</v>
      </c>
      <c r="E61" s="40"/>
      <c r="F61" s="40" t="s">
        <v>221</v>
      </c>
      <c r="G61" s="41" t="s">
        <v>154</v>
      </c>
      <c r="H61" s="40"/>
      <c r="I61" s="40"/>
      <c r="J61" s="40"/>
      <c r="K61" s="42" t="s">
        <v>34</v>
      </c>
      <c r="L61" s="49"/>
      <c r="M61" s="44">
        <v>540000</v>
      </c>
      <c r="N61" s="44">
        <f t="shared" si="1"/>
        <v>540000</v>
      </c>
      <c r="O61" s="45"/>
      <c r="P61" s="45"/>
      <c r="Q61" s="45"/>
      <c r="R61" s="49"/>
      <c r="S61" s="49"/>
      <c r="T61" s="46">
        <f t="shared" si="2"/>
        <v>0</v>
      </c>
      <c r="U61" s="41" t="s">
        <v>186</v>
      </c>
      <c r="V61" s="38" t="str">
        <f t="shared" si="0"/>
        <v>OK</v>
      </c>
    </row>
    <row r="62" spans="1:22" s="39" customFormat="1" ht="18" thickBot="1" thickTop="1">
      <c r="A62" s="26" t="s">
        <v>269</v>
      </c>
      <c r="B62" s="27" t="s">
        <v>235</v>
      </c>
      <c r="C62" s="28" t="s">
        <v>282</v>
      </c>
      <c r="D62" s="40" t="s">
        <v>270</v>
      </c>
      <c r="E62" s="40"/>
      <c r="F62" s="40" t="s">
        <v>221</v>
      </c>
      <c r="G62" s="41" t="s">
        <v>155</v>
      </c>
      <c r="H62" s="40"/>
      <c r="I62" s="40"/>
      <c r="J62" s="40"/>
      <c r="K62" s="42" t="s">
        <v>34</v>
      </c>
      <c r="L62" s="49"/>
      <c r="M62" s="44">
        <v>430000</v>
      </c>
      <c r="N62" s="44">
        <f t="shared" si="1"/>
        <v>430000</v>
      </c>
      <c r="O62" s="45"/>
      <c r="P62" s="45"/>
      <c r="Q62" s="45"/>
      <c r="R62" s="49"/>
      <c r="S62" s="49">
        <v>374781</v>
      </c>
      <c r="T62" s="46">
        <f t="shared" si="2"/>
        <v>374781</v>
      </c>
      <c r="U62" s="41" t="s">
        <v>181</v>
      </c>
      <c r="V62" s="38" t="str">
        <f t="shared" si="0"/>
        <v>OK</v>
      </c>
    </row>
    <row r="63" spans="1:22" s="39" customFormat="1" ht="67.5" thickBot="1" thickTop="1">
      <c r="A63" s="26" t="s">
        <v>269</v>
      </c>
      <c r="B63" s="27" t="s">
        <v>235</v>
      </c>
      <c r="C63" s="28" t="s">
        <v>282</v>
      </c>
      <c r="D63" s="40" t="s">
        <v>270</v>
      </c>
      <c r="E63" s="40"/>
      <c r="F63" s="40" t="s">
        <v>221</v>
      </c>
      <c r="G63" s="41" t="s">
        <v>156</v>
      </c>
      <c r="H63" s="40"/>
      <c r="I63" s="40"/>
      <c r="J63" s="40"/>
      <c r="K63" s="42" t="s">
        <v>124</v>
      </c>
      <c r="L63" s="49"/>
      <c r="M63" s="44">
        <v>395000</v>
      </c>
      <c r="N63" s="44">
        <f t="shared" si="1"/>
        <v>395000</v>
      </c>
      <c r="O63" s="45"/>
      <c r="P63" s="45"/>
      <c r="Q63" s="45"/>
      <c r="R63" s="49"/>
      <c r="S63" s="49">
        <v>225000</v>
      </c>
      <c r="T63" s="46">
        <f t="shared" si="2"/>
        <v>225000</v>
      </c>
      <c r="U63" s="51" t="s">
        <v>198</v>
      </c>
      <c r="V63" s="38" t="str">
        <f t="shared" si="0"/>
        <v>OK</v>
      </c>
    </row>
    <row r="64" spans="1:22" s="39" customFormat="1" ht="51" thickBot="1" thickTop="1">
      <c r="A64" s="26" t="s">
        <v>269</v>
      </c>
      <c r="B64" s="27" t="s">
        <v>235</v>
      </c>
      <c r="C64" s="28" t="s">
        <v>282</v>
      </c>
      <c r="D64" s="40" t="s">
        <v>270</v>
      </c>
      <c r="E64" s="40"/>
      <c r="F64" s="40" t="s">
        <v>221</v>
      </c>
      <c r="G64" s="41" t="s">
        <v>157</v>
      </c>
      <c r="H64" s="40"/>
      <c r="I64" s="40"/>
      <c r="J64" s="40"/>
      <c r="K64" s="42" t="s">
        <v>34</v>
      </c>
      <c r="L64" s="49"/>
      <c r="M64" s="44">
        <v>465000</v>
      </c>
      <c r="N64" s="44">
        <f t="shared" si="1"/>
        <v>465000</v>
      </c>
      <c r="O64" s="45"/>
      <c r="P64" s="45"/>
      <c r="Q64" s="45"/>
      <c r="R64" s="49"/>
      <c r="S64" s="49"/>
      <c r="T64" s="46">
        <f t="shared" si="2"/>
        <v>0</v>
      </c>
      <c r="U64" s="41" t="s">
        <v>199</v>
      </c>
      <c r="V64" s="38" t="str">
        <f t="shared" si="0"/>
        <v>OK</v>
      </c>
    </row>
    <row r="65" spans="1:22" s="39" customFormat="1" ht="51" thickBot="1" thickTop="1">
      <c r="A65" s="26" t="s">
        <v>269</v>
      </c>
      <c r="B65" s="27" t="s">
        <v>235</v>
      </c>
      <c r="C65" s="28" t="s">
        <v>282</v>
      </c>
      <c r="D65" s="40" t="s">
        <v>270</v>
      </c>
      <c r="E65" s="40"/>
      <c r="F65" s="40" t="s">
        <v>221</v>
      </c>
      <c r="G65" s="41" t="s">
        <v>158</v>
      </c>
      <c r="H65" s="40"/>
      <c r="I65" s="40"/>
      <c r="J65" s="40"/>
      <c r="K65" s="42" t="s">
        <v>34</v>
      </c>
      <c r="L65" s="49"/>
      <c r="M65" s="44">
        <v>485500</v>
      </c>
      <c r="N65" s="44">
        <f t="shared" si="1"/>
        <v>485500</v>
      </c>
      <c r="O65" s="45"/>
      <c r="P65" s="45"/>
      <c r="Q65" s="45"/>
      <c r="R65" s="49"/>
      <c r="S65" s="49"/>
      <c r="T65" s="46">
        <f t="shared" si="2"/>
        <v>0</v>
      </c>
      <c r="U65" s="41" t="s">
        <v>199</v>
      </c>
      <c r="V65" s="38" t="str">
        <f t="shared" si="0"/>
        <v>OK</v>
      </c>
    </row>
    <row r="66" spans="1:22" s="39" customFormat="1" ht="67.5" thickBot="1" thickTop="1">
      <c r="A66" s="26" t="s">
        <v>269</v>
      </c>
      <c r="B66" s="27" t="s">
        <v>235</v>
      </c>
      <c r="C66" s="28" t="s">
        <v>282</v>
      </c>
      <c r="D66" s="40" t="s">
        <v>270</v>
      </c>
      <c r="E66" s="40"/>
      <c r="F66" s="40" t="s">
        <v>221</v>
      </c>
      <c r="G66" s="41" t="s">
        <v>159</v>
      </c>
      <c r="H66" s="40"/>
      <c r="I66" s="40"/>
      <c r="J66" s="40"/>
      <c r="K66" s="42" t="s">
        <v>34</v>
      </c>
      <c r="L66" s="49"/>
      <c r="M66" s="44">
        <v>451000</v>
      </c>
      <c r="N66" s="44">
        <f t="shared" si="1"/>
        <v>451000</v>
      </c>
      <c r="O66" s="45"/>
      <c r="P66" s="45"/>
      <c r="Q66" s="45"/>
      <c r="R66" s="49"/>
      <c r="S66" s="49"/>
      <c r="T66" s="46">
        <f t="shared" si="2"/>
        <v>0</v>
      </c>
      <c r="U66" s="52" t="s">
        <v>200</v>
      </c>
      <c r="V66" s="38" t="str">
        <f t="shared" si="0"/>
        <v>OK</v>
      </c>
    </row>
    <row r="67" spans="1:22" s="39" customFormat="1" ht="51" thickBot="1" thickTop="1">
      <c r="A67" s="26" t="s">
        <v>269</v>
      </c>
      <c r="B67" s="27" t="s">
        <v>235</v>
      </c>
      <c r="C67" s="28" t="s">
        <v>282</v>
      </c>
      <c r="D67" s="40" t="s">
        <v>270</v>
      </c>
      <c r="E67" s="40"/>
      <c r="F67" s="40" t="s">
        <v>221</v>
      </c>
      <c r="G67" s="41" t="s">
        <v>160</v>
      </c>
      <c r="H67" s="40"/>
      <c r="I67" s="40"/>
      <c r="J67" s="40"/>
      <c r="K67" s="42" t="s">
        <v>34</v>
      </c>
      <c r="L67" s="49"/>
      <c r="M67" s="44">
        <v>150000</v>
      </c>
      <c r="N67" s="44">
        <f t="shared" si="1"/>
        <v>150000</v>
      </c>
      <c r="O67" s="45"/>
      <c r="P67" s="45"/>
      <c r="Q67" s="45"/>
      <c r="R67" s="49"/>
      <c r="S67" s="49"/>
      <c r="T67" s="46">
        <f t="shared" si="2"/>
        <v>0</v>
      </c>
      <c r="U67" s="41" t="s">
        <v>201</v>
      </c>
      <c r="V67" s="38" t="str">
        <f t="shared" si="0"/>
        <v>OK</v>
      </c>
    </row>
    <row r="68" spans="1:22" s="39" customFormat="1" ht="34.5" thickBot="1" thickTop="1">
      <c r="A68" s="26" t="s">
        <v>269</v>
      </c>
      <c r="B68" s="27" t="s">
        <v>235</v>
      </c>
      <c r="C68" s="28" t="s">
        <v>282</v>
      </c>
      <c r="D68" s="40" t="s">
        <v>270</v>
      </c>
      <c r="E68" s="40"/>
      <c r="F68" s="40" t="s">
        <v>221</v>
      </c>
      <c r="G68" s="41" t="s">
        <v>161</v>
      </c>
      <c r="H68" s="40"/>
      <c r="I68" s="40"/>
      <c r="J68" s="40"/>
      <c r="K68" s="42" t="s">
        <v>36</v>
      </c>
      <c r="L68" s="49"/>
      <c r="M68" s="44">
        <v>750000</v>
      </c>
      <c r="N68" s="44">
        <f t="shared" si="1"/>
        <v>750000</v>
      </c>
      <c r="O68" s="45"/>
      <c r="P68" s="45"/>
      <c r="Q68" s="45"/>
      <c r="R68" s="49"/>
      <c r="S68" s="49"/>
      <c r="T68" s="46">
        <f t="shared" si="2"/>
        <v>0</v>
      </c>
      <c r="U68" s="41" t="s">
        <v>177</v>
      </c>
      <c r="V68" s="38" t="str">
        <f t="shared" si="0"/>
        <v>OK</v>
      </c>
    </row>
    <row r="69" spans="1:22" s="39" customFormat="1" ht="34.5" thickBot="1" thickTop="1">
      <c r="A69" s="26" t="s">
        <v>269</v>
      </c>
      <c r="B69" s="27" t="s">
        <v>235</v>
      </c>
      <c r="C69" s="28" t="s">
        <v>282</v>
      </c>
      <c r="D69" s="40" t="s">
        <v>270</v>
      </c>
      <c r="E69" s="40"/>
      <c r="F69" s="40" t="s">
        <v>221</v>
      </c>
      <c r="G69" s="41" t="s">
        <v>162</v>
      </c>
      <c r="H69" s="40"/>
      <c r="I69" s="40"/>
      <c r="J69" s="40"/>
      <c r="K69" s="42" t="s">
        <v>119</v>
      </c>
      <c r="L69" s="49"/>
      <c r="M69" s="44">
        <v>1395000</v>
      </c>
      <c r="N69" s="44">
        <f t="shared" si="1"/>
        <v>1395000</v>
      </c>
      <c r="O69" s="45"/>
      <c r="P69" s="45"/>
      <c r="Q69" s="45"/>
      <c r="R69" s="49"/>
      <c r="S69" s="49"/>
      <c r="T69" s="46">
        <f t="shared" si="2"/>
        <v>0</v>
      </c>
      <c r="U69" s="41" t="s">
        <v>184</v>
      </c>
      <c r="V69" s="38" t="str">
        <f t="shared" si="0"/>
        <v>OK</v>
      </c>
    </row>
    <row r="70" spans="1:22" s="39" customFormat="1" ht="34.5" thickBot="1" thickTop="1">
      <c r="A70" s="26" t="s">
        <v>269</v>
      </c>
      <c r="B70" s="27" t="s">
        <v>235</v>
      </c>
      <c r="C70" s="28" t="s">
        <v>282</v>
      </c>
      <c r="D70" s="40" t="s">
        <v>270</v>
      </c>
      <c r="E70" s="40"/>
      <c r="F70" s="40" t="s">
        <v>221</v>
      </c>
      <c r="G70" s="41" t="s">
        <v>163</v>
      </c>
      <c r="H70" s="40"/>
      <c r="I70" s="40"/>
      <c r="J70" s="40"/>
      <c r="K70" s="42" t="s">
        <v>36</v>
      </c>
      <c r="L70" s="49"/>
      <c r="M70" s="44">
        <v>565000</v>
      </c>
      <c r="N70" s="44">
        <f t="shared" si="1"/>
        <v>565000</v>
      </c>
      <c r="O70" s="45"/>
      <c r="P70" s="45"/>
      <c r="Q70" s="45"/>
      <c r="R70" s="49"/>
      <c r="S70" s="49"/>
      <c r="T70" s="46">
        <f t="shared" si="2"/>
        <v>0</v>
      </c>
      <c r="U70" s="41" t="s">
        <v>202</v>
      </c>
      <c r="V70" s="38" t="str">
        <f t="shared" si="0"/>
        <v>OK</v>
      </c>
    </row>
    <row r="71" spans="1:22" s="39" customFormat="1" ht="51" thickBot="1" thickTop="1">
      <c r="A71" s="26" t="s">
        <v>269</v>
      </c>
      <c r="B71" s="27" t="s">
        <v>235</v>
      </c>
      <c r="C71" s="28" t="s">
        <v>282</v>
      </c>
      <c r="D71" s="40" t="s">
        <v>270</v>
      </c>
      <c r="E71" s="40"/>
      <c r="F71" s="40" t="s">
        <v>221</v>
      </c>
      <c r="G71" s="41" t="s">
        <v>164</v>
      </c>
      <c r="H71" s="40"/>
      <c r="I71" s="40"/>
      <c r="J71" s="40"/>
      <c r="K71" s="42" t="s">
        <v>33</v>
      </c>
      <c r="L71" s="49"/>
      <c r="M71" s="44">
        <v>503275</v>
      </c>
      <c r="N71" s="44">
        <f t="shared" si="1"/>
        <v>503275</v>
      </c>
      <c r="O71" s="45"/>
      <c r="P71" s="45"/>
      <c r="Q71" s="45"/>
      <c r="R71" s="49"/>
      <c r="S71" s="49"/>
      <c r="T71" s="46">
        <f t="shared" si="2"/>
        <v>0</v>
      </c>
      <c r="U71" s="41" t="s">
        <v>203</v>
      </c>
      <c r="V71" s="38" t="str">
        <f t="shared" si="0"/>
        <v>OK</v>
      </c>
    </row>
    <row r="72" spans="1:22" s="39" customFormat="1" ht="34.5" thickBot="1" thickTop="1">
      <c r="A72" s="26" t="s">
        <v>269</v>
      </c>
      <c r="B72" s="27" t="s">
        <v>235</v>
      </c>
      <c r="C72" s="28" t="s">
        <v>282</v>
      </c>
      <c r="D72" s="40" t="s">
        <v>270</v>
      </c>
      <c r="E72" s="40"/>
      <c r="F72" s="40" t="s">
        <v>221</v>
      </c>
      <c r="G72" s="41" t="s">
        <v>165</v>
      </c>
      <c r="H72" s="40"/>
      <c r="I72" s="40"/>
      <c r="J72" s="40"/>
      <c r="K72" s="42" t="s">
        <v>119</v>
      </c>
      <c r="L72" s="49"/>
      <c r="M72" s="44">
        <v>1576000</v>
      </c>
      <c r="N72" s="44">
        <f t="shared" si="1"/>
        <v>1576000</v>
      </c>
      <c r="O72" s="45"/>
      <c r="P72" s="45"/>
      <c r="Q72" s="45"/>
      <c r="R72" s="49"/>
      <c r="S72" s="49"/>
      <c r="T72" s="46">
        <f t="shared" si="2"/>
        <v>0</v>
      </c>
      <c r="U72" s="41" t="s">
        <v>204</v>
      </c>
      <c r="V72" s="38" t="str">
        <f t="shared" si="0"/>
        <v>OK</v>
      </c>
    </row>
    <row r="73" spans="1:22" s="39" customFormat="1" ht="51" thickBot="1" thickTop="1">
      <c r="A73" s="26" t="s">
        <v>269</v>
      </c>
      <c r="B73" s="27" t="s">
        <v>235</v>
      </c>
      <c r="C73" s="28" t="s">
        <v>282</v>
      </c>
      <c r="D73" s="40" t="s">
        <v>270</v>
      </c>
      <c r="E73" s="40"/>
      <c r="F73" s="40" t="s">
        <v>221</v>
      </c>
      <c r="G73" s="41" t="s">
        <v>166</v>
      </c>
      <c r="H73" s="40"/>
      <c r="I73" s="40"/>
      <c r="J73" s="40"/>
      <c r="K73" s="42" t="s">
        <v>33</v>
      </c>
      <c r="L73" s="49"/>
      <c r="M73" s="44">
        <v>375000</v>
      </c>
      <c r="N73" s="44">
        <f t="shared" si="1"/>
        <v>375000</v>
      </c>
      <c r="O73" s="45"/>
      <c r="P73" s="45"/>
      <c r="Q73" s="45"/>
      <c r="R73" s="49"/>
      <c r="S73" s="49"/>
      <c r="T73" s="46">
        <f t="shared" si="2"/>
        <v>0</v>
      </c>
      <c r="U73" s="41" t="s">
        <v>205</v>
      </c>
      <c r="V73" s="38" t="str">
        <f aca="true" t="shared" si="3" ref="V73:V130">IF(T73&gt;N73,"Invalid","OK")</f>
        <v>OK</v>
      </c>
    </row>
    <row r="74" spans="1:22" s="39" customFormat="1" ht="34.5" thickBot="1" thickTop="1">
      <c r="A74" s="26" t="s">
        <v>269</v>
      </c>
      <c r="B74" s="27" t="s">
        <v>235</v>
      </c>
      <c r="C74" s="28" t="s">
        <v>282</v>
      </c>
      <c r="D74" s="40" t="s">
        <v>270</v>
      </c>
      <c r="E74" s="40"/>
      <c r="F74" s="40" t="s">
        <v>221</v>
      </c>
      <c r="G74" s="41" t="s">
        <v>167</v>
      </c>
      <c r="H74" s="40"/>
      <c r="I74" s="40"/>
      <c r="J74" s="40"/>
      <c r="K74" s="42" t="s">
        <v>119</v>
      </c>
      <c r="L74" s="49"/>
      <c r="M74" s="44">
        <v>1760000</v>
      </c>
      <c r="N74" s="44">
        <f aca="true" t="shared" si="4" ref="N74:N130">SUM(L74:M74)</f>
        <v>1760000</v>
      </c>
      <c r="O74" s="45"/>
      <c r="P74" s="45"/>
      <c r="Q74" s="45"/>
      <c r="R74" s="49"/>
      <c r="S74" s="49"/>
      <c r="T74" s="46">
        <f aca="true" t="shared" si="5" ref="T74:T130">SUM(R74:S74)</f>
        <v>0</v>
      </c>
      <c r="U74" s="41" t="s">
        <v>192</v>
      </c>
      <c r="V74" s="38" t="str">
        <f t="shared" si="3"/>
        <v>OK</v>
      </c>
    </row>
    <row r="75" spans="1:22" s="39" customFormat="1" ht="34.5" thickBot="1" thickTop="1">
      <c r="A75" s="26" t="s">
        <v>269</v>
      </c>
      <c r="B75" s="27" t="s">
        <v>235</v>
      </c>
      <c r="C75" s="28" t="s">
        <v>282</v>
      </c>
      <c r="D75" s="40" t="s">
        <v>270</v>
      </c>
      <c r="E75" s="40"/>
      <c r="F75" s="40" t="s">
        <v>221</v>
      </c>
      <c r="G75" s="41" t="s">
        <v>168</v>
      </c>
      <c r="H75" s="40"/>
      <c r="I75" s="40"/>
      <c r="J75" s="40"/>
      <c r="K75" s="42" t="s">
        <v>33</v>
      </c>
      <c r="L75" s="49"/>
      <c r="M75" s="44">
        <v>375000</v>
      </c>
      <c r="N75" s="44">
        <f t="shared" si="4"/>
        <v>375000</v>
      </c>
      <c r="O75" s="45"/>
      <c r="P75" s="45"/>
      <c r="Q75" s="45"/>
      <c r="R75" s="49"/>
      <c r="S75" s="49"/>
      <c r="T75" s="46">
        <f t="shared" si="5"/>
        <v>0</v>
      </c>
      <c r="U75" s="41" t="s">
        <v>206</v>
      </c>
      <c r="V75" s="38" t="str">
        <f t="shared" si="3"/>
        <v>OK</v>
      </c>
    </row>
    <row r="76" spans="1:22" s="39" customFormat="1" ht="34.5" thickBot="1" thickTop="1">
      <c r="A76" s="26" t="s">
        <v>269</v>
      </c>
      <c r="B76" s="27" t="s">
        <v>235</v>
      </c>
      <c r="C76" s="28" t="s">
        <v>282</v>
      </c>
      <c r="D76" s="40" t="s">
        <v>270</v>
      </c>
      <c r="E76" s="40"/>
      <c r="F76" s="40" t="s">
        <v>221</v>
      </c>
      <c r="G76" s="41" t="s">
        <v>233</v>
      </c>
      <c r="H76" s="40"/>
      <c r="I76" s="40"/>
      <c r="J76" s="40"/>
      <c r="K76" s="42" t="s">
        <v>33</v>
      </c>
      <c r="L76" s="49"/>
      <c r="M76" s="44">
        <v>135800</v>
      </c>
      <c r="N76" s="44">
        <f t="shared" si="4"/>
        <v>135800</v>
      </c>
      <c r="O76" s="45"/>
      <c r="P76" s="45"/>
      <c r="Q76" s="45"/>
      <c r="R76" s="49"/>
      <c r="S76" s="49"/>
      <c r="T76" s="46">
        <f t="shared" si="5"/>
        <v>0</v>
      </c>
      <c r="U76" s="41" t="s">
        <v>204</v>
      </c>
      <c r="V76" s="38" t="str">
        <f t="shared" si="3"/>
        <v>OK</v>
      </c>
    </row>
    <row r="77" spans="1:22" s="39" customFormat="1" ht="34.5" thickBot="1" thickTop="1">
      <c r="A77" s="26" t="s">
        <v>269</v>
      </c>
      <c r="B77" s="27" t="s">
        <v>235</v>
      </c>
      <c r="C77" s="28" t="s">
        <v>282</v>
      </c>
      <c r="D77" s="40" t="s">
        <v>270</v>
      </c>
      <c r="E77" s="40"/>
      <c r="F77" s="40" t="s">
        <v>221</v>
      </c>
      <c r="G77" s="41" t="s">
        <v>170</v>
      </c>
      <c r="H77" s="40"/>
      <c r="I77" s="40"/>
      <c r="J77" s="40"/>
      <c r="K77" s="42" t="s">
        <v>36</v>
      </c>
      <c r="L77" s="49"/>
      <c r="M77" s="44">
        <v>1335000</v>
      </c>
      <c r="N77" s="44">
        <f t="shared" si="4"/>
        <v>1335000</v>
      </c>
      <c r="O77" s="45"/>
      <c r="P77" s="45"/>
      <c r="Q77" s="45"/>
      <c r="R77" s="49"/>
      <c r="S77" s="49"/>
      <c r="T77" s="46">
        <f t="shared" si="5"/>
        <v>0</v>
      </c>
      <c r="U77" s="41" t="s">
        <v>211</v>
      </c>
      <c r="V77" s="38" t="str">
        <f t="shared" si="3"/>
        <v>OK</v>
      </c>
    </row>
    <row r="78" spans="1:22" s="39" customFormat="1" ht="34.5" thickBot="1" thickTop="1">
      <c r="A78" s="26" t="s">
        <v>269</v>
      </c>
      <c r="B78" s="27" t="s">
        <v>235</v>
      </c>
      <c r="C78" s="28" t="s">
        <v>282</v>
      </c>
      <c r="D78" s="40" t="s">
        <v>270</v>
      </c>
      <c r="E78" s="40"/>
      <c r="F78" s="40" t="s">
        <v>221</v>
      </c>
      <c r="G78" s="41" t="s">
        <v>171</v>
      </c>
      <c r="H78" s="40"/>
      <c r="I78" s="40"/>
      <c r="J78" s="40"/>
      <c r="K78" s="42" t="s">
        <v>33</v>
      </c>
      <c r="L78" s="49"/>
      <c r="M78" s="44">
        <v>88350</v>
      </c>
      <c r="N78" s="44">
        <f t="shared" si="4"/>
        <v>88350</v>
      </c>
      <c r="O78" s="45"/>
      <c r="P78" s="45"/>
      <c r="Q78" s="45"/>
      <c r="R78" s="49"/>
      <c r="S78" s="49"/>
      <c r="T78" s="46">
        <f t="shared" si="5"/>
        <v>0</v>
      </c>
      <c r="U78" s="41" t="s">
        <v>202</v>
      </c>
      <c r="V78" s="38" t="str">
        <f t="shared" si="3"/>
        <v>OK</v>
      </c>
    </row>
    <row r="79" spans="1:22" s="39" customFormat="1" ht="34.5" thickBot="1" thickTop="1">
      <c r="A79" s="26" t="s">
        <v>269</v>
      </c>
      <c r="B79" s="27" t="s">
        <v>235</v>
      </c>
      <c r="C79" s="28" t="s">
        <v>282</v>
      </c>
      <c r="D79" s="40" t="s">
        <v>270</v>
      </c>
      <c r="E79" s="40"/>
      <c r="F79" s="40" t="s">
        <v>221</v>
      </c>
      <c r="G79" s="41" t="s">
        <v>230</v>
      </c>
      <c r="H79" s="40"/>
      <c r="I79" s="40"/>
      <c r="J79" s="40"/>
      <c r="K79" s="42" t="s">
        <v>33</v>
      </c>
      <c r="L79" s="49"/>
      <c r="M79" s="44">
        <v>72000</v>
      </c>
      <c r="N79" s="44">
        <f t="shared" si="4"/>
        <v>72000</v>
      </c>
      <c r="O79" s="45"/>
      <c r="P79" s="45"/>
      <c r="Q79" s="45"/>
      <c r="R79" s="49"/>
      <c r="S79" s="49"/>
      <c r="T79" s="46">
        <f t="shared" si="5"/>
        <v>0</v>
      </c>
      <c r="U79" s="41" t="s">
        <v>186</v>
      </c>
      <c r="V79" s="38" t="str">
        <f t="shared" si="3"/>
        <v>OK</v>
      </c>
    </row>
    <row r="80" spans="1:22" s="39" customFormat="1" ht="34.5" thickBot="1" thickTop="1">
      <c r="A80" s="26" t="s">
        <v>269</v>
      </c>
      <c r="B80" s="27" t="s">
        <v>235</v>
      </c>
      <c r="C80" s="28" t="s">
        <v>282</v>
      </c>
      <c r="D80" s="40" t="s">
        <v>270</v>
      </c>
      <c r="E80" s="40"/>
      <c r="F80" s="40" t="s">
        <v>221</v>
      </c>
      <c r="G80" s="41" t="s">
        <v>231</v>
      </c>
      <c r="H80" s="40"/>
      <c r="I80" s="40"/>
      <c r="J80" s="40"/>
      <c r="K80" s="42" t="s">
        <v>33</v>
      </c>
      <c r="L80" s="49"/>
      <c r="M80" s="44">
        <v>122200</v>
      </c>
      <c r="N80" s="44">
        <f t="shared" si="4"/>
        <v>122200</v>
      </c>
      <c r="O80" s="45"/>
      <c r="P80" s="45"/>
      <c r="Q80" s="45"/>
      <c r="R80" s="49"/>
      <c r="S80" s="49"/>
      <c r="T80" s="46">
        <f t="shared" si="5"/>
        <v>0</v>
      </c>
      <c r="U80" s="41" t="s">
        <v>213</v>
      </c>
      <c r="V80" s="38" t="str">
        <f t="shared" si="3"/>
        <v>OK</v>
      </c>
    </row>
    <row r="81" spans="1:22" s="39" customFormat="1" ht="18" thickBot="1" thickTop="1">
      <c r="A81" s="26" t="s">
        <v>269</v>
      </c>
      <c r="B81" s="27" t="s">
        <v>235</v>
      </c>
      <c r="C81" s="28" t="s">
        <v>282</v>
      </c>
      <c r="D81" s="40" t="s">
        <v>270</v>
      </c>
      <c r="E81" s="40"/>
      <c r="F81" s="40" t="s">
        <v>221</v>
      </c>
      <c r="G81" s="41" t="s">
        <v>172</v>
      </c>
      <c r="H81" s="40"/>
      <c r="I81" s="40"/>
      <c r="J81" s="40"/>
      <c r="K81" s="42" t="s">
        <v>36</v>
      </c>
      <c r="L81" s="49"/>
      <c r="M81" s="44">
        <v>360000</v>
      </c>
      <c r="N81" s="44">
        <f t="shared" si="4"/>
        <v>360000</v>
      </c>
      <c r="O81" s="45"/>
      <c r="P81" s="45"/>
      <c r="Q81" s="45"/>
      <c r="R81" s="49"/>
      <c r="S81" s="49"/>
      <c r="T81" s="46">
        <f t="shared" si="5"/>
        <v>0</v>
      </c>
      <c r="U81" s="41" t="s">
        <v>186</v>
      </c>
      <c r="V81" s="38" t="str">
        <f t="shared" si="3"/>
        <v>OK</v>
      </c>
    </row>
    <row r="82" spans="1:22" s="39" customFormat="1" ht="34.5" thickBot="1" thickTop="1">
      <c r="A82" s="26" t="s">
        <v>269</v>
      </c>
      <c r="B82" s="27" t="s">
        <v>235</v>
      </c>
      <c r="C82" s="28" t="s">
        <v>282</v>
      </c>
      <c r="D82" s="40" t="s">
        <v>270</v>
      </c>
      <c r="E82" s="40"/>
      <c r="F82" s="40" t="s">
        <v>221</v>
      </c>
      <c r="G82" s="41" t="s">
        <v>173</v>
      </c>
      <c r="H82" s="40"/>
      <c r="I82" s="40"/>
      <c r="J82" s="40"/>
      <c r="K82" s="42" t="s">
        <v>36</v>
      </c>
      <c r="L82" s="49"/>
      <c r="M82" s="44">
        <v>557600</v>
      </c>
      <c r="N82" s="44">
        <f t="shared" si="4"/>
        <v>557600</v>
      </c>
      <c r="O82" s="45"/>
      <c r="P82" s="45"/>
      <c r="Q82" s="45"/>
      <c r="R82" s="49"/>
      <c r="S82" s="49"/>
      <c r="T82" s="46">
        <f t="shared" si="5"/>
        <v>0</v>
      </c>
      <c r="U82" s="41" t="s">
        <v>215</v>
      </c>
      <c r="V82" s="38" t="str">
        <f t="shared" si="3"/>
        <v>OK</v>
      </c>
    </row>
    <row r="83" spans="1:22" s="39" customFormat="1" ht="51" thickBot="1" thickTop="1">
      <c r="A83" s="26" t="s">
        <v>269</v>
      </c>
      <c r="B83" s="27" t="s">
        <v>235</v>
      </c>
      <c r="C83" s="28" t="s">
        <v>282</v>
      </c>
      <c r="D83" s="40" t="s">
        <v>270</v>
      </c>
      <c r="E83" s="40"/>
      <c r="F83" s="40" t="s">
        <v>221</v>
      </c>
      <c r="G83" s="41" t="s">
        <v>174</v>
      </c>
      <c r="H83" s="40"/>
      <c r="I83" s="40"/>
      <c r="J83" s="40"/>
      <c r="K83" s="42" t="s">
        <v>33</v>
      </c>
      <c r="L83" s="49"/>
      <c r="M83" s="44">
        <v>425000</v>
      </c>
      <c r="N83" s="44">
        <f t="shared" si="4"/>
        <v>425000</v>
      </c>
      <c r="O83" s="45"/>
      <c r="P83" s="45"/>
      <c r="Q83" s="45"/>
      <c r="R83" s="49"/>
      <c r="S83" s="49"/>
      <c r="T83" s="46">
        <f t="shared" si="5"/>
        <v>0</v>
      </c>
      <c r="U83" s="41" t="s">
        <v>216</v>
      </c>
      <c r="V83" s="38" t="str">
        <f t="shared" si="3"/>
        <v>OK</v>
      </c>
    </row>
    <row r="84" spans="1:22" s="39" customFormat="1" ht="18" thickBot="1" thickTop="1">
      <c r="A84" s="26" t="s">
        <v>269</v>
      </c>
      <c r="B84" s="27" t="s">
        <v>235</v>
      </c>
      <c r="C84" s="28" t="s">
        <v>282</v>
      </c>
      <c r="D84" s="40" t="s">
        <v>271</v>
      </c>
      <c r="E84" s="40"/>
      <c r="F84" s="40" t="s">
        <v>51</v>
      </c>
      <c r="G84" s="41" t="s">
        <v>76</v>
      </c>
      <c r="H84" s="40"/>
      <c r="I84" s="40"/>
      <c r="J84" s="40"/>
      <c r="K84" s="42" t="s">
        <v>119</v>
      </c>
      <c r="L84" s="49"/>
      <c r="M84" s="44">
        <f>6*1000000</f>
        <v>6000000</v>
      </c>
      <c r="N84" s="44">
        <f t="shared" si="4"/>
        <v>6000000</v>
      </c>
      <c r="O84" s="45"/>
      <c r="P84" s="45"/>
      <c r="Q84" s="45"/>
      <c r="R84" s="49"/>
      <c r="S84" s="49"/>
      <c r="T84" s="46">
        <f t="shared" si="5"/>
        <v>0</v>
      </c>
      <c r="U84" s="40" t="s">
        <v>236</v>
      </c>
      <c r="V84" s="38" t="str">
        <f t="shared" si="3"/>
        <v>OK</v>
      </c>
    </row>
    <row r="85" spans="1:22" s="39" customFormat="1" ht="18" thickBot="1" thickTop="1">
      <c r="A85" s="26" t="s">
        <v>269</v>
      </c>
      <c r="B85" s="27" t="s">
        <v>235</v>
      </c>
      <c r="C85" s="28" t="s">
        <v>272</v>
      </c>
      <c r="D85" s="40" t="s">
        <v>272</v>
      </c>
      <c r="E85" s="40"/>
      <c r="F85" s="40" t="s">
        <v>52</v>
      </c>
      <c r="G85" s="41" t="s">
        <v>77</v>
      </c>
      <c r="H85" s="40"/>
      <c r="I85" s="40"/>
      <c r="J85" s="40"/>
      <c r="K85" s="42" t="s">
        <v>120</v>
      </c>
      <c r="L85" s="49"/>
      <c r="M85" s="44">
        <f>5000*128</f>
        <v>640000</v>
      </c>
      <c r="N85" s="44">
        <f t="shared" si="4"/>
        <v>640000</v>
      </c>
      <c r="O85" s="45"/>
      <c r="P85" s="45"/>
      <c r="Q85" s="45"/>
      <c r="R85" s="49"/>
      <c r="S85" s="49"/>
      <c r="T85" s="46">
        <f t="shared" si="5"/>
        <v>0</v>
      </c>
      <c r="U85" s="40" t="s">
        <v>236</v>
      </c>
      <c r="V85" s="38" t="str">
        <f t="shared" si="3"/>
        <v>OK</v>
      </c>
    </row>
    <row r="86" spans="1:22" s="39" customFormat="1" ht="34.5" thickBot="1" thickTop="1">
      <c r="A86" s="26" t="s">
        <v>269</v>
      </c>
      <c r="B86" s="27" t="s">
        <v>235</v>
      </c>
      <c r="C86" s="28" t="s">
        <v>282</v>
      </c>
      <c r="D86" s="40" t="s">
        <v>270</v>
      </c>
      <c r="E86" s="40"/>
      <c r="F86" s="40" t="s">
        <v>53</v>
      </c>
      <c r="G86" s="41" t="s">
        <v>78</v>
      </c>
      <c r="H86" s="40"/>
      <c r="I86" s="40"/>
      <c r="J86" s="40"/>
      <c r="K86" s="42" t="s">
        <v>33</v>
      </c>
      <c r="L86" s="49"/>
      <c r="M86" s="44">
        <v>500000</v>
      </c>
      <c r="N86" s="44">
        <f t="shared" si="4"/>
        <v>500000</v>
      </c>
      <c r="O86" s="45"/>
      <c r="P86" s="45"/>
      <c r="Q86" s="45"/>
      <c r="R86" s="49"/>
      <c r="S86" s="49"/>
      <c r="T86" s="46">
        <f t="shared" si="5"/>
        <v>0</v>
      </c>
      <c r="U86" s="40" t="s">
        <v>237</v>
      </c>
      <c r="V86" s="38" t="str">
        <f t="shared" si="3"/>
        <v>OK</v>
      </c>
    </row>
    <row r="87" spans="1:22" s="39" customFormat="1" ht="34.5" thickBot="1" thickTop="1">
      <c r="A87" s="26" t="s">
        <v>269</v>
      </c>
      <c r="B87" s="27" t="s">
        <v>235</v>
      </c>
      <c r="C87" s="28" t="s">
        <v>282</v>
      </c>
      <c r="D87" s="40" t="s">
        <v>270</v>
      </c>
      <c r="E87" s="40"/>
      <c r="F87" s="40" t="s">
        <v>53</v>
      </c>
      <c r="G87" s="41" t="s">
        <v>79</v>
      </c>
      <c r="H87" s="40"/>
      <c r="I87" s="40"/>
      <c r="J87" s="40"/>
      <c r="K87" s="42" t="s">
        <v>33</v>
      </c>
      <c r="L87" s="49"/>
      <c r="M87" s="44">
        <v>500000</v>
      </c>
      <c r="N87" s="44">
        <f t="shared" si="4"/>
        <v>500000</v>
      </c>
      <c r="O87" s="45"/>
      <c r="P87" s="45"/>
      <c r="Q87" s="45"/>
      <c r="R87" s="49"/>
      <c r="S87" s="49"/>
      <c r="T87" s="46">
        <f t="shared" si="5"/>
        <v>0</v>
      </c>
      <c r="U87" s="40" t="s">
        <v>237</v>
      </c>
      <c r="V87" s="38" t="str">
        <f t="shared" si="3"/>
        <v>OK</v>
      </c>
    </row>
    <row r="88" spans="1:22" s="39" customFormat="1" ht="18" thickBot="1" thickTop="1">
      <c r="A88" s="26" t="s">
        <v>269</v>
      </c>
      <c r="B88" s="27" t="s">
        <v>235</v>
      </c>
      <c r="C88" s="28" t="s">
        <v>282</v>
      </c>
      <c r="D88" s="40" t="s">
        <v>273</v>
      </c>
      <c r="E88" s="40"/>
      <c r="F88" s="40" t="s">
        <v>54</v>
      </c>
      <c r="G88" s="41" t="s">
        <v>80</v>
      </c>
      <c r="H88" s="40"/>
      <c r="I88" s="40"/>
      <c r="J88" s="40"/>
      <c r="K88" s="42" t="s">
        <v>33</v>
      </c>
      <c r="L88" s="49"/>
      <c r="M88" s="44">
        <v>390000</v>
      </c>
      <c r="N88" s="44">
        <f t="shared" si="4"/>
        <v>390000</v>
      </c>
      <c r="O88" s="45"/>
      <c r="P88" s="45"/>
      <c r="Q88" s="45"/>
      <c r="R88" s="49"/>
      <c r="S88" s="49"/>
      <c r="T88" s="46">
        <f t="shared" si="5"/>
        <v>0</v>
      </c>
      <c r="U88" s="40" t="s">
        <v>238</v>
      </c>
      <c r="V88" s="38" t="str">
        <f t="shared" si="3"/>
        <v>OK</v>
      </c>
    </row>
    <row r="89" spans="1:22" s="39" customFormat="1" ht="34.5" thickBot="1" thickTop="1">
      <c r="A89" s="26" t="s">
        <v>269</v>
      </c>
      <c r="B89" s="27" t="s">
        <v>235</v>
      </c>
      <c r="C89" s="28" t="s">
        <v>282</v>
      </c>
      <c r="D89" s="40" t="s">
        <v>270</v>
      </c>
      <c r="E89" s="40"/>
      <c r="F89" s="41" t="s">
        <v>55</v>
      </c>
      <c r="G89" s="41" t="s">
        <v>81</v>
      </c>
      <c r="H89" s="40"/>
      <c r="I89" s="40"/>
      <c r="J89" s="40"/>
      <c r="K89" s="42" t="s">
        <v>121</v>
      </c>
      <c r="L89" s="49"/>
      <c r="M89" s="44">
        <f>2*1000000</f>
        <v>2000000</v>
      </c>
      <c r="N89" s="44">
        <f t="shared" si="4"/>
        <v>2000000</v>
      </c>
      <c r="O89" s="45"/>
      <c r="P89" s="45"/>
      <c r="Q89" s="45"/>
      <c r="R89" s="49"/>
      <c r="S89" s="49"/>
      <c r="T89" s="46">
        <f t="shared" si="5"/>
        <v>0</v>
      </c>
      <c r="U89" s="40" t="s">
        <v>239</v>
      </c>
      <c r="V89" s="38" t="str">
        <f t="shared" si="3"/>
        <v>OK</v>
      </c>
    </row>
    <row r="90" spans="1:22" s="39" customFormat="1" ht="34.5" thickBot="1" thickTop="1">
      <c r="A90" s="26" t="s">
        <v>269</v>
      </c>
      <c r="B90" s="27" t="s">
        <v>235</v>
      </c>
      <c r="C90" s="28" t="s">
        <v>282</v>
      </c>
      <c r="D90" s="40" t="s">
        <v>271</v>
      </c>
      <c r="E90" s="40"/>
      <c r="F90" s="40" t="s">
        <v>51</v>
      </c>
      <c r="G90" s="41" t="s">
        <v>82</v>
      </c>
      <c r="H90" s="40"/>
      <c r="I90" s="40"/>
      <c r="J90" s="40"/>
      <c r="K90" s="42" t="s">
        <v>120</v>
      </c>
      <c r="L90" s="49"/>
      <c r="M90" s="44">
        <v>6000000</v>
      </c>
      <c r="N90" s="44">
        <f t="shared" si="4"/>
        <v>6000000</v>
      </c>
      <c r="O90" s="45"/>
      <c r="P90" s="45"/>
      <c r="Q90" s="45"/>
      <c r="R90" s="49"/>
      <c r="S90" s="49"/>
      <c r="T90" s="46">
        <f t="shared" si="5"/>
        <v>0</v>
      </c>
      <c r="U90" s="40" t="s">
        <v>240</v>
      </c>
      <c r="V90" s="38" t="str">
        <f t="shared" si="3"/>
        <v>OK</v>
      </c>
    </row>
    <row r="91" spans="1:22" s="39" customFormat="1" ht="18" thickBot="1" thickTop="1">
      <c r="A91" s="26" t="s">
        <v>269</v>
      </c>
      <c r="B91" s="27" t="s">
        <v>235</v>
      </c>
      <c r="C91" s="28" t="s">
        <v>282</v>
      </c>
      <c r="D91" s="40" t="s">
        <v>271</v>
      </c>
      <c r="E91" s="40"/>
      <c r="F91" s="40" t="s">
        <v>56</v>
      </c>
      <c r="G91" s="41" t="s">
        <v>83</v>
      </c>
      <c r="H91" s="40"/>
      <c r="I91" s="40"/>
      <c r="J91" s="40"/>
      <c r="K91" s="42" t="s">
        <v>36</v>
      </c>
      <c r="L91" s="49"/>
      <c r="M91" s="44">
        <f>1.5*1000000</f>
        <v>1500000</v>
      </c>
      <c r="N91" s="44">
        <f t="shared" si="4"/>
        <v>1500000</v>
      </c>
      <c r="O91" s="45"/>
      <c r="P91" s="45"/>
      <c r="Q91" s="45"/>
      <c r="R91" s="49"/>
      <c r="S91" s="49"/>
      <c r="T91" s="46">
        <f t="shared" si="5"/>
        <v>0</v>
      </c>
      <c r="U91" s="40" t="s">
        <v>240</v>
      </c>
      <c r="V91" s="38" t="str">
        <f t="shared" si="3"/>
        <v>OK</v>
      </c>
    </row>
    <row r="92" spans="1:22" s="39" customFormat="1" ht="34.5" thickBot="1" thickTop="1">
      <c r="A92" s="26" t="s">
        <v>269</v>
      </c>
      <c r="B92" s="27" t="s">
        <v>235</v>
      </c>
      <c r="C92" s="28" t="s">
        <v>282</v>
      </c>
      <c r="D92" s="40" t="s">
        <v>273</v>
      </c>
      <c r="E92" s="40"/>
      <c r="F92" s="40" t="s">
        <v>57</v>
      </c>
      <c r="G92" s="41" t="s">
        <v>84</v>
      </c>
      <c r="H92" s="40"/>
      <c r="I92" s="40"/>
      <c r="J92" s="40"/>
      <c r="K92" s="42" t="s">
        <v>36</v>
      </c>
      <c r="L92" s="49"/>
      <c r="M92" s="44">
        <v>300000</v>
      </c>
      <c r="N92" s="44">
        <f t="shared" si="4"/>
        <v>300000</v>
      </c>
      <c r="O92" s="45"/>
      <c r="P92" s="45"/>
      <c r="Q92" s="45"/>
      <c r="R92" s="49"/>
      <c r="S92" s="49"/>
      <c r="T92" s="46">
        <f t="shared" si="5"/>
        <v>0</v>
      </c>
      <c r="U92" s="40" t="s">
        <v>240</v>
      </c>
      <c r="V92" s="38" t="str">
        <f t="shared" si="3"/>
        <v>OK</v>
      </c>
    </row>
    <row r="93" spans="1:22" s="39" customFormat="1" ht="34.5" thickBot="1" thickTop="1">
      <c r="A93" s="26" t="s">
        <v>269</v>
      </c>
      <c r="B93" s="27" t="s">
        <v>235</v>
      </c>
      <c r="C93" s="28" t="s">
        <v>282</v>
      </c>
      <c r="D93" s="40" t="s">
        <v>270</v>
      </c>
      <c r="E93" s="40"/>
      <c r="F93" s="40" t="s">
        <v>58</v>
      </c>
      <c r="G93" s="41" t="s">
        <v>85</v>
      </c>
      <c r="H93" s="40"/>
      <c r="I93" s="40"/>
      <c r="J93" s="40"/>
      <c r="K93" s="42" t="s">
        <v>33</v>
      </c>
      <c r="L93" s="49"/>
      <c r="M93" s="44">
        <v>1500000</v>
      </c>
      <c r="N93" s="44">
        <f t="shared" si="4"/>
        <v>1500000</v>
      </c>
      <c r="O93" s="45"/>
      <c r="P93" s="45"/>
      <c r="Q93" s="45"/>
      <c r="R93" s="49"/>
      <c r="S93" s="49"/>
      <c r="T93" s="46">
        <f t="shared" si="5"/>
        <v>0</v>
      </c>
      <c r="U93" s="40" t="s">
        <v>241</v>
      </c>
      <c r="V93" s="38" t="str">
        <f t="shared" si="3"/>
        <v>OK</v>
      </c>
    </row>
    <row r="94" spans="1:22" s="39" customFormat="1" ht="34.5" thickBot="1" thickTop="1">
      <c r="A94" s="26" t="s">
        <v>269</v>
      </c>
      <c r="B94" s="27" t="s">
        <v>235</v>
      </c>
      <c r="C94" s="28" t="s">
        <v>282</v>
      </c>
      <c r="D94" s="40" t="s">
        <v>270</v>
      </c>
      <c r="E94" s="40"/>
      <c r="F94" s="40" t="s">
        <v>60</v>
      </c>
      <c r="G94" s="41" t="s">
        <v>86</v>
      </c>
      <c r="H94" s="40"/>
      <c r="I94" s="40"/>
      <c r="J94" s="40"/>
      <c r="K94" s="42" t="s">
        <v>34</v>
      </c>
      <c r="L94" s="49"/>
      <c r="M94" s="44">
        <v>560000</v>
      </c>
      <c r="N94" s="44">
        <f t="shared" si="4"/>
        <v>560000</v>
      </c>
      <c r="O94" s="45"/>
      <c r="P94" s="45"/>
      <c r="Q94" s="45"/>
      <c r="R94" s="49"/>
      <c r="S94" s="49"/>
      <c r="T94" s="46">
        <f t="shared" si="5"/>
        <v>0</v>
      </c>
      <c r="U94" s="40" t="s">
        <v>242</v>
      </c>
      <c r="V94" s="38" t="str">
        <f t="shared" si="3"/>
        <v>OK</v>
      </c>
    </row>
    <row r="95" spans="1:22" s="39" customFormat="1" ht="34.5" thickBot="1" thickTop="1">
      <c r="A95" s="26" t="s">
        <v>269</v>
      </c>
      <c r="B95" s="27" t="s">
        <v>235</v>
      </c>
      <c r="C95" s="28" t="s">
        <v>282</v>
      </c>
      <c r="D95" s="40" t="s">
        <v>271</v>
      </c>
      <c r="E95" s="40"/>
      <c r="F95" s="41" t="s">
        <v>61</v>
      </c>
      <c r="G95" s="41" t="s">
        <v>87</v>
      </c>
      <c r="H95" s="40"/>
      <c r="I95" s="40"/>
      <c r="J95" s="40"/>
      <c r="K95" s="42" t="s">
        <v>33</v>
      </c>
      <c r="L95" s="49"/>
      <c r="M95" s="44">
        <v>3950000</v>
      </c>
      <c r="N95" s="44">
        <f t="shared" si="4"/>
        <v>3950000</v>
      </c>
      <c r="O95" s="45"/>
      <c r="P95" s="45"/>
      <c r="Q95" s="45"/>
      <c r="R95" s="49"/>
      <c r="S95" s="49"/>
      <c r="T95" s="46">
        <f t="shared" si="5"/>
        <v>0</v>
      </c>
      <c r="U95" s="40" t="s">
        <v>243</v>
      </c>
      <c r="V95" s="38" t="str">
        <f t="shared" si="3"/>
        <v>OK</v>
      </c>
    </row>
    <row r="96" spans="1:22" s="39" customFormat="1" ht="34.5" thickBot="1" thickTop="1">
      <c r="A96" s="26" t="s">
        <v>269</v>
      </c>
      <c r="B96" s="27" t="s">
        <v>235</v>
      </c>
      <c r="C96" s="28" t="s">
        <v>282</v>
      </c>
      <c r="D96" s="40" t="s">
        <v>270</v>
      </c>
      <c r="E96" s="40"/>
      <c r="F96" s="40" t="s">
        <v>62</v>
      </c>
      <c r="G96" s="41" t="s">
        <v>88</v>
      </c>
      <c r="H96" s="40"/>
      <c r="I96" s="40"/>
      <c r="J96" s="40"/>
      <c r="K96" s="42" t="s">
        <v>122</v>
      </c>
      <c r="L96" s="49"/>
      <c r="M96" s="44">
        <v>750000</v>
      </c>
      <c r="N96" s="44">
        <f t="shared" si="4"/>
        <v>750000</v>
      </c>
      <c r="O96" s="45"/>
      <c r="P96" s="45"/>
      <c r="Q96" s="45"/>
      <c r="R96" s="49"/>
      <c r="S96" s="49"/>
      <c r="T96" s="46">
        <f t="shared" si="5"/>
        <v>0</v>
      </c>
      <c r="U96" s="40" t="s">
        <v>244</v>
      </c>
      <c r="V96" s="38" t="str">
        <f t="shared" si="3"/>
        <v>OK</v>
      </c>
    </row>
    <row r="97" spans="1:22" s="39" customFormat="1" ht="34.5" thickBot="1" thickTop="1">
      <c r="A97" s="26" t="s">
        <v>269</v>
      </c>
      <c r="B97" s="27" t="s">
        <v>235</v>
      </c>
      <c r="C97" s="28" t="s">
        <v>272</v>
      </c>
      <c r="D97" s="40" t="s">
        <v>272</v>
      </c>
      <c r="E97" s="40"/>
      <c r="F97" s="40" t="s">
        <v>63</v>
      </c>
      <c r="G97" s="41" t="s">
        <v>89</v>
      </c>
      <c r="H97" s="40"/>
      <c r="I97" s="40"/>
      <c r="J97" s="40"/>
      <c r="K97" s="42" t="s">
        <v>33</v>
      </c>
      <c r="L97" s="49"/>
      <c r="M97" s="44">
        <f>207*38000</f>
        <v>7866000</v>
      </c>
      <c r="N97" s="44">
        <f t="shared" si="4"/>
        <v>7866000</v>
      </c>
      <c r="O97" s="45"/>
      <c r="P97" s="45"/>
      <c r="Q97" s="45"/>
      <c r="R97" s="49"/>
      <c r="S97" s="49"/>
      <c r="T97" s="46">
        <f t="shared" si="5"/>
        <v>0</v>
      </c>
      <c r="U97" s="40" t="s">
        <v>245</v>
      </c>
      <c r="V97" s="38" t="str">
        <f t="shared" si="3"/>
        <v>OK</v>
      </c>
    </row>
    <row r="98" spans="1:22" s="39" customFormat="1" ht="34.5" thickBot="1" thickTop="1">
      <c r="A98" s="26" t="s">
        <v>269</v>
      </c>
      <c r="B98" s="27" t="s">
        <v>235</v>
      </c>
      <c r="C98" s="28" t="s">
        <v>282</v>
      </c>
      <c r="D98" s="40" t="s">
        <v>271</v>
      </c>
      <c r="E98" s="40"/>
      <c r="F98" s="40" t="s">
        <v>51</v>
      </c>
      <c r="G98" s="41" t="s">
        <v>90</v>
      </c>
      <c r="H98" s="40"/>
      <c r="I98" s="40"/>
      <c r="J98" s="40"/>
      <c r="K98" s="42" t="s">
        <v>35</v>
      </c>
      <c r="L98" s="49"/>
      <c r="M98" s="44">
        <v>4000000</v>
      </c>
      <c r="N98" s="44">
        <f t="shared" si="4"/>
        <v>4000000</v>
      </c>
      <c r="O98" s="45"/>
      <c r="P98" s="45"/>
      <c r="Q98" s="45"/>
      <c r="R98" s="49"/>
      <c r="S98" s="49"/>
      <c r="T98" s="46">
        <f t="shared" si="5"/>
        <v>0</v>
      </c>
      <c r="U98" s="40" t="s">
        <v>126</v>
      </c>
      <c r="V98" s="38" t="str">
        <f t="shared" si="3"/>
        <v>OK</v>
      </c>
    </row>
    <row r="99" spans="1:22" s="39" customFormat="1" ht="34.5" thickBot="1" thickTop="1">
      <c r="A99" s="26" t="s">
        <v>269</v>
      </c>
      <c r="B99" s="27" t="s">
        <v>235</v>
      </c>
      <c r="C99" s="28" t="s">
        <v>282</v>
      </c>
      <c r="D99" s="40" t="s">
        <v>271</v>
      </c>
      <c r="E99" s="40"/>
      <c r="F99" s="40" t="s">
        <v>64</v>
      </c>
      <c r="G99" s="41" t="s">
        <v>91</v>
      </c>
      <c r="H99" s="40"/>
      <c r="I99" s="40"/>
      <c r="J99" s="40"/>
      <c r="K99" s="42" t="s">
        <v>121</v>
      </c>
      <c r="L99" s="49"/>
      <c r="M99" s="44">
        <v>2000000</v>
      </c>
      <c r="N99" s="44">
        <f t="shared" si="4"/>
        <v>2000000</v>
      </c>
      <c r="O99" s="45"/>
      <c r="P99" s="45"/>
      <c r="Q99" s="45"/>
      <c r="R99" s="49"/>
      <c r="S99" s="49"/>
      <c r="T99" s="46">
        <f t="shared" si="5"/>
        <v>0</v>
      </c>
      <c r="U99" s="40" t="s">
        <v>126</v>
      </c>
      <c r="V99" s="38" t="str">
        <f t="shared" si="3"/>
        <v>OK</v>
      </c>
    </row>
    <row r="100" spans="1:22" s="39" customFormat="1" ht="34.5" thickBot="1" thickTop="1">
      <c r="A100" s="26" t="s">
        <v>269</v>
      </c>
      <c r="B100" s="27" t="s">
        <v>235</v>
      </c>
      <c r="C100" s="28" t="s">
        <v>282</v>
      </c>
      <c r="D100" s="40" t="s">
        <v>270</v>
      </c>
      <c r="E100" s="40"/>
      <c r="F100" s="40" t="s">
        <v>62</v>
      </c>
      <c r="G100" s="41" t="s">
        <v>92</v>
      </c>
      <c r="H100" s="40"/>
      <c r="I100" s="40"/>
      <c r="J100" s="40"/>
      <c r="K100" s="42" t="s">
        <v>122</v>
      </c>
      <c r="L100" s="49"/>
      <c r="M100" s="44">
        <v>750000</v>
      </c>
      <c r="N100" s="44">
        <f t="shared" si="4"/>
        <v>750000</v>
      </c>
      <c r="O100" s="45"/>
      <c r="P100" s="45"/>
      <c r="Q100" s="45"/>
      <c r="R100" s="49"/>
      <c r="S100" s="49"/>
      <c r="T100" s="46">
        <f t="shared" si="5"/>
        <v>0</v>
      </c>
      <c r="U100" s="40" t="s">
        <v>246</v>
      </c>
      <c r="V100" s="38" t="str">
        <f t="shared" si="3"/>
        <v>OK</v>
      </c>
    </row>
    <row r="101" spans="1:22" s="39" customFormat="1" ht="34.5" thickBot="1" thickTop="1">
      <c r="A101" s="26" t="s">
        <v>269</v>
      </c>
      <c r="B101" s="27" t="s">
        <v>235</v>
      </c>
      <c r="C101" s="28" t="s">
        <v>282</v>
      </c>
      <c r="D101" s="40" t="s">
        <v>271</v>
      </c>
      <c r="E101" s="40"/>
      <c r="F101" s="40" t="s">
        <v>51</v>
      </c>
      <c r="G101" s="41" t="s">
        <v>93</v>
      </c>
      <c r="H101" s="40"/>
      <c r="I101" s="40"/>
      <c r="J101" s="40"/>
      <c r="K101" s="42" t="s">
        <v>125</v>
      </c>
      <c r="L101" s="49"/>
      <c r="M101" s="44">
        <v>3305000</v>
      </c>
      <c r="N101" s="44">
        <f t="shared" si="4"/>
        <v>3305000</v>
      </c>
      <c r="O101" s="45"/>
      <c r="P101" s="45"/>
      <c r="Q101" s="45"/>
      <c r="R101" s="49"/>
      <c r="S101" s="49"/>
      <c r="T101" s="46">
        <f t="shared" si="5"/>
        <v>0</v>
      </c>
      <c r="U101" s="40" t="s">
        <v>246</v>
      </c>
      <c r="V101" s="38" t="str">
        <f t="shared" si="3"/>
        <v>OK</v>
      </c>
    </row>
    <row r="102" spans="1:22" s="39" customFormat="1" ht="34.5" thickBot="1" thickTop="1">
      <c r="A102" s="26" t="s">
        <v>269</v>
      </c>
      <c r="B102" s="27" t="s">
        <v>235</v>
      </c>
      <c r="C102" s="28" t="s">
        <v>282</v>
      </c>
      <c r="D102" s="40" t="s">
        <v>270</v>
      </c>
      <c r="E102" s="40"/>
      <c r="F102" s="40" t="s">
        <v>65</v>
      </c>
      <c r="G102" s="41" t="s">
        <v>94</v>
      </c>
      <c r="H102" s="40"/>
      <c r="I102" s="40"/>
      <c r="J102" s="40"/>
      <c r="K102" s="42" t="s">
        <v>36</v>
      </c>
      <c r="L102" s="49"/>
      <c r="M102" s="44">
        <v>375000</v>
      </c>
      <c r="N102" s="44">
        <f t="shared" si="4"/>
        <v>375000</v>
      </c>
      <c r="O102" s="45"/>
      <c r="P102" s="45"/>
      <c r="Q102" s="45"/>
      <c r="R102" s="49"/>
      <c r="S102" s="49"/>
      <c r="T102" s="46">
        <f t="shared" si="5"/>
        <v>0</v>
      </c>
      <c r="U102" s="40" t="s">
        <v>247</v>
      </c>
      <c r="V102" s="38" t="str">
        <f t="shared" si="3"/>
        <v>OK</v>
      </c>
    </row>
    <row r="103" spans="1:22" s="39" customFormat="1" ht="51" thickBot="1" thickTop="1">
      <c r="A103" s="26" t="s">
        <v>269</v>
      </c>
      <c r="B103" s="27" t="s">
        <v>235</v>
      </c>
      <c r="C103" s="28" t="s">
        <v>282</v>
      </c>
      <c r="D103" s="40" t="s">
        <v>270</v>
      </c>
      <c r="E103" s="40"/>
      <c r="F103" s="40" t="s">
        <v>59</v>
      </c>
      <c r="G103" s="41" t="s">
        <v>95</v>
      </c>
      <c r="H103" s="40"/>
      <c r="I103" s="40"/>
      <c r="J103" s="40"/>
      <c r="K103" s="42" t="s">
        <v>121</v>
      </c>
      <c r="L103" s="49"/>
      <c r="M103" s="44">
        <v>3500000</v>
      </c>
      <c r="N103" s="44">
        <f t="shared" si="4"/>
        <v>3500000</v>
      </c>
      <c r="O103" s="45"/>
      <c r="P103" s="45"/>
      <c r="Q103" s="45"/>
      <c r="R103" s="49"/>
      <c r="S103" s="49"/>
      <c r="T103" s="46">
        <f t="shared" si="5"/>
        <v>0</v>
      </c>
      <c r="U103" s="40" t="s">
        <v>248</v>
      </c>
      <c r="V103" s="38" t="str">
        <f t="shared" si="3"/>
        <v>OK</v>
      </c>
    </row>
    <row r="104" spans="1:22" s="39" customFormat="1" ht="18" thickBot="1" thickTop="1">
      <c r="A104" s="26" t="s">
        <v>269</v>
      </c>
      <c r="B104" s="27" t="s">
        <v>235</v>
      </c>
      <c r="C104" s="28" t="s">
        <v>282</v>
      </c>
      <c r="D104" s="40" t="s">
        <v>271</v>
      </c>
      <c r="E104" s="40"/>
      <c r="F104" s="40" t="s">
        <v>51</v>
      </c>
      <c r="G104" s="41" t="s">
        <v>96</v>
      </c>
      <c r="H104" s="40"/>
      <c r="I104" s="40"/>
      <c r="J104" s="40"/>
      <c r="K104" s="42" t="s">
        <v>121</v>
      </c>
      <c r="L104" s="49"/>
      <c r="M104" s="44">
        <f>4.2*1000000</f>
        <v>4200000</v>
      </c>
      <c r="N104" s="44">
        <f t="shared" si="4"/>
        <v>4200000</v>
      </c>
      <c r="O104" s="45"/>
      <c r="P104" s="45"/>
      <c r="Q104" s="45"/>
      <c r="R104" s="49"/>
      <c r="S104" s="49"/>
      <c r="T104" s="46">
        <f t="shared" si="5"/>
        <v>0</v>
      </c>
      <c r="U104" s="40" t="s">
        <v>249</v>
      </c>
      <c r="V104" s="38" t="str">
        <f t="shared" si="3"/>
        <v>OK</v>
      </c>
    </row>
    <row r="105" spans="1:22" s="39" customFormat="1" ht="34.5" thickBot="1" thickTop="1">
      <c r="A105" s="26" t="s">
        <v>269</v>
      </c>
      <c r="B105" s="27" t="s">
        <v>235</v>
      </c>
      <c r="C105" s="28" t="s">
        <v>282</v>
      </c>
      <c r="D105" s="40" t="s">
        <v>270</v>
      </c>
      <c r="E105" s="40"/>
      <c r="F105" s="40" t="s">
        <v>66</v>
      </c>
      <c r="G105" s="41" t="s">
        <v>97</v>
      </c>
      <c r="H105" s="40"/>
      <c r="I105" s="40"/>
      <c r="J105" s="40"/>
      <c r="K105" s="42" t="s">
        <v>35</v>
      </c>
      <c r="L105" s="49"/>
      <c r="M105" s="44">
        <v>75000</v>
      </c>
      <c r="N105" s="44">
        <f t="shared" si="4"/>
        <v>75000</v>
      </c>
      <c r="O105" s="45"/>
      <c r="P105" s="45"/>
      <c r="Q105" s="45"/>
      <c r="R105" s="49"/>
      <c r="S105" s="49"/>
      <c r="T105" s="46">
        <f t="shared" si="5"/>
        <v>0</v>
      </c>
      <c r="U105" s="40" t="s">
        <v>250</v>
      </c>
      <c r="V105" s="38" t="str">
        <f t="shared" si="3"/>
        <v>OK</v>
      </c>
    </row>
    <row r="106" spans="1:22" s="39" customFormat="1" ht="34.5" thickBot="1" thickTop="1">
      <c r="A106" s="26" t="s">
        <v>269</v>
      </c>
      <c r="B106" s="27" t="s">
        <v>235</v>
      </c>
      <c r="C106" s="28" t="s">
        <v>282</v>
      </c>
      <c r="D106" s="40" t="s">
        <v>270</v>
      </c>
      <c r="E106" s="40"/>
      <c r="F106" s="40" t="s">
        <v>66</v>
      </c>
      <c r="G106" s="41" t="s">
        <v>98</v>
      </c>
      <c r="H106" s="40"/>
      <c r="I106" s="40"/>
      <c r="J106" s="40"/>
      <c r="K106" s="42" t="s">
        <v>123</v>
      </c>
      <c r="L106" s="49"/>
      <c r="M106" s="44">
        <v>75000</v>
      </c>
      <c r="N106" s="44">
        <f t="shared" si="4"/>
        <v>75000</v>
      </c>
      <c r="O106" s="45"/>
      <c r="P106" s="45"/>
      <c r="Q106" s="45"/>
      <c r="R106" s="49"/>
      <c r="S106" s="49"/>
      <c r="T106" s="46">
        <f t="shared" si="5"/>
        <v>0</v>
      </c>
      <c r="U106" s="40" t="s">
        <v>250</v>
      </c>
      <c r="V106" s="38" t="str">
        <f t="shared" si="3"/>
        <v>OK</v>
      </c>
    </row>
    <row r="107" spans="1:22" s="39" customFormat="1" ht="34.5" thickBot="1" thickTop="1">
      <c r="A107" s="26" t="s">
        <v>269</v>
      </c>
      <c r="B107" s="27" t="s">
        <v>235</v>
      </c>
      <c r="C107" s="28" t="s">
        <v>282</v>
      </c>
      <c r="D107" s="40" t="s">
        <v>270</v>
      </c>
      <c r="E107" s="40"/>
      <c r="F107" s="40" t="s">
        <v>67</v>
      </c>
      <c r="G107" s="41" t="s">
        <v>99</v>
      </c>
      <c r="H107" s="40"/>
      <c r="I107" s="40"/>
      <c r="J107" s="40"/>
      <c r="K107" s="42" t="s">
        <v>123</v>
      </c>
      <c r="L107" s="49"/>
      <c r="M107" s="44">
        <v>75000</v>
      </c>
      <c r="N107" s="44">
        <f t="shared" si="4"/>
        <v>75000</v>
      </c>
      <c r="O107" s="45"/>
      <c r="P107" s="45"/>
      <c r="Q107" s="45"/>
      <c r="R107" s="49"/>
      <c r="S107" s="49"/>
      <c r="T107" s="46">
        <f t="shared" si="5"/>
        <v>0</v>
      </c>
      <c r="U107" s="40" t="s">
        <v>250</v>
      </c>
      <c r="V107" s="38" t="str">
        <f t="shared" si="3"/>
        <v>OK</v>
      </c>
    </row>
    <row r="108" spans="1:22" s="39" customFormat="1" ht="67.5" thickBot="1" thickTop="1">
      <c r="A108" s="26" t="s">
        <v>269</v>
      </c>
      <c r="B108" s="27" t="s">
        <v>235</v>
      </c>
      <c r="C108" s="28" t="s">
        <v>282</v>
      </c>
      <c r="D108" s="40" t="s">
        <v>270</v>
      </c>
      <c r="E108" s="40"/>
      <c r="F108" s="40" t="s">
        <v>66</v>
      </c>
      <c r="G108" s="41" t="s">
        <v>100</v>
      </c>
      <c r="H108" s="40"/>
      <c r="I108" s="40"/>
      <c r="J108" s="40"/>
      <c r="K108" s="42" t="s">
        <v>123</v>
      </c>
      <c r="L108" s="49"/>
      <c r="M108" s="44">
        <v>75000</v>
      </c>
      <c r="N108" s="44">
        <f t="shared" si="4"/>
        <v>75000</v>
      </c>
      <c r="O108" s="45"/>
      <c r="P108" s="45"/>
      <c r="Q108" s="45"/>
      <c r="R108" s="49"/>
      <c r="S108" s="49"/>
      <c r="T108" s="46">
        <f t="shared" si="5"/>
        <v>0</v>
      </c>
      <c r="U108" s="40" t="s">
        <v>250</v>
      </c>
      <c r="V108" s="38" t="str">
        <f t="shared" si="3"/>
        <v>OK</v>
      </c>
    </row>
    <row r="109" spans="1:22" s="39" customFormat="1" ht="51" thickBot="1" thickTop="1">
      <c r="A109" s="26" t="s">
        <v>269</v>
      </c>
      <c r="B109" s="27" t="s">
        <v>235</v>
      </c>
      <c r="C109" s="28" t="s">
        <v>282</v>
      </c>
      <c r="D109" s="40" t="s">
        <v>270</v>
      </c>
      <c r="E109" s="40"/>
      <c r="F109" s="40" t="s">
        <v>66</v>
      </c>
      <c r="G109" s="41" t="s">
        <v>101</v>
      </c>
      <c r="H109" s="40"/>
      <c r="I109" s="40"/>
      <c r="J109" s="40"/>
      <c r="K109" s="42" t="s">
        <v>123</v>
      </c>
      <c r="L109" s="49"/>
      <c r="M109" s="44">
        <v>75000</v>
      </c>
      <c r="N109" s="44">
        <f t="shared" si="4"/>
        <v>75000</v>
      </c>
      <c r="O109" s="45"/>
      <c r="P109" s="45"/>
      <c r="Q109" s="45"/>
      <c r="R109" s="49"/>
      <c r="S109" s="49"/>
      <c r="T109" s="46">
        <f t="shared" si="5"/>
        <v>0</v>
      </c>
      <c r="U109" s="40" t="s">
        <v>250</v>
      </c>
      <c r="V109" s="38" t="str">
        <f t="shared" si="3"/>
        <v>OK</v>
      </c>
    </row>
    <row r="110" spans="1:22" s="39" customFormat="1" ht="18" thickBot="1" thickTop="1">
      <c r="A110" s="26" t="s">
        <v>269</v>
      </c>
      <c r="B110" s="27" t="s">
        <v>235</v>
      </c>
      <c r="C110" s="28" t="s">
        <v>282</v>
      </c>
      <c r="D110" s="40" t="s">
        <v>270</v>
      </c>
      <c r="E110" s="40"/>
      <c r="F110" s="40" t="s">
        <v>66</v>
      </c>
      <c r="G110" s="41" t="s">
        <v>102</v>
      </c>
      <c r="H110" s="40"/>
      <c r="I110" s="40"/>
      <c r="J110" s="40"/>
      <c r="K110" s="42" t="s">
        <v>123</v>
      </c>
      <c r="L110" s="49"/>
      <c r="M110" s="44">
        <v>75000</v>
      </c>
      <c r="N110" s="44">
        <f t="shared" si="4"/>
        <v>75000</v>
      </c>
      <c r="O110" s="45"/>
      <c r="P110" s="45"/>
      <c r="Q110" s="45"/>
      <c r="R110" s="49"/>
      <c r="S110" s="49"/>
      <c r="T110" s="46">
        <f t="shared" si="5"/>
        <v>0</v>
      </c>
      <c r="U110" s="40" t="s">
        <v>250</v>
      </c>
      <c r="V110" s="38" t="str">
        <f t="shared" si="3"/>
        <v>OK</v>
      </c>
    </row>
    <row r="111" spans="1:22" s="39" customFormat="1" ht="51" thickBot="1" thickTop="1">
      <c r="A111" s="26" t="s">
        <v>269</v>
      </c>
      <c r="B111" s="27" t="s">
        <v>235</v>
      </c>
      <c r="C111" s="28" t="s">
        <v>282</v>
      </c>
      <c r="D111" s="40" t="s">
        <v>270</v>
      </c>
      <c r="E111" s="40"/>
      <c r="F111" s="40" t="s">
        <v>66</v>
      </c>
      <c r="G111" s="41" t="s">
        <v>103</v>
      </c>
      <c r="H111" s="40"/>
      <c r="I111" s="40"/>
      <c r="J111" s="40"/>
      <c r="K111" s="42" t="s">
        <v>121</v>
      </c>
      <c r="L111" s="49"/>
      <c r="M111" s="44">
        <v>75000</v>
      </c>
      <c r="N111" s="44">
        <f t="shared" si="4"/>
        <v>75000</v>
      </c>
      <c r="O111" s="45"/>
      <c r="P111" s="45"/>
      <c r="Q111" s="45"/>
      <c r="R111" s="49"/>
      <c r="S111" s="49"/>
      <c r="T111" s="46">
        <f t="shared" si="5"/>
        <v>0</v>
      </c>
      <c r="U111" s="40" t="s">
        <v>250</v>
      </c>
      <c r="V111" s="38" t="str">
        <f t="shared" si="3"/>
        <v>OK</v>
      </c>
    </row>
    <row r="112" spans="1:22" s="39" customFormat="1" ht="34.5" thickBot="1" thickTop="1">
      <c r="A112" s="26" t="s">
        <v>269</v>
      </c>
      <c r="B112" s="27" t="s">
        <v>235</v>
      </c>
      <c r="C112" s="28" t="s">
        <v>282</v>
      </c>
      <c r="D112" s="40" t="s">
        <v>270</v>
      </c>
      <c r="E112" s="40"/>
      <c r="F112" s="40" t="s">
        <v>58</v>
      </c>
      <c r="G112" s="41" t="s">
        <v>104</v>
      </c>
      <c r="H112" s="40"/>
      <c r="I112" s="40"/>
      <c r="J112" s="40"/>
      <c r="K112" s="42" t="s">
        <v>33</v>
      </c>
      <c r="L112" s="49"/>
      <c r="M112" s="44">
        <v>1500000</v>
      </c>
      <c r="N112" s="44">
        <f t="shared" si="4"/>
        <v>1500000</v>
      </c>
      <c r="O112" s="45"/>
      <c r="P112" s="45"/>
      <c r="Q112" s="45"/>
      <c r="R112" s="49"/>
      <c r="S112" s="49"/>
      <c r="T112" s="46">
        <f t="shared" si="5"/>
        <v>0</v>
      </c>
      <c r="U112" s="40" t="s">
        <v>251</v>
      </c>
      <c r="V112" s="38" t="str">
        <f t="shared" si="3"/>
        <v>OK</v>
      </c>
    </row>
    <row r="113" spans="1:22" s="39" customFormat="1" ht="34.5" thickBot="1" thickTop="1">
      <c r="A113" s="26" t="s">
        <v>269</v>
      </c>
      <c r="B113" s="27" t="s">
        <v>235</v>
      </c>
      <c r="C113" s="28" t="s">
        <v>282</v>
      </c>
      <c r="D113" s="40" t="s">
        <v>271</v>
      </c>
      <c r="E113" s="40"/>
      <c r="F113" s="40" t="s">
        <v>51</v>
      </c>
      <c r="G113" s="41" t="s">
        <v>105</v>
      </c>
      <c r="H113" s="40"/>
      <c r="I113" s="40"/>
      <c r="J113" s="40"/>
      <c r="K113" s="42" t="s">
        <v>121</v>
      </c>
      <c r="L113" s="49"/>
      <c r="M113" s="44">
        <f>5.6*1000000</f>
        <v>5600000</v>
      </c>
      <c r="N113" s="44">
        <f t="shared" si="4"/>
        <v>5600000</v>
      </c>
      <c r="O113" s="45"/>
      <c r="P113" s="45"/>
      <c r="Q113" s="45"/>
      <c r="R113" s="49"/>
      <c r="S113" s="49"/>
      <c r="T113" s="46">
        <f t="shared" si="5"/>
        <v>0</v>
      </c>
      <c r="U113" s="40" t="s">
        <v>252</v>
      </c>
      <c r="V113" s="38" t="str">
        <f t="shared" si="3"/>
        <v>OK</v>
      </c>
    </row>
    <row r="114" spans="1:22" s="39" customFormat="1" ht="18" thickBot="1" thickTop="1">
      <c r="A114" s="26" t="s">
        <v>269</v>
      </c>
      <c r="B114" s="27" t="s">
        <v>235</v>
      </c>
      <c r="C114" s="28" t="s">
        <v>282</v>
      </c>
      <c r="D114" s="40" t="s">
        <v>273</v>
      </c>
      <c r="E114" s="40"/>
      <c r="F114" s="40" t="s">
        <v>68</v>
      </c>
      <c r="G114" s="41" t="s">
        <v>106</v>
      </c>
      <c r="H114" s="40"/>
      <c r="I114" s="40"/>
      <c r="J114" s="40"/>
      <c r="K114" s="42" t="s">
        <v>37</v>
      </c>
      <c r="L114" s="49"/>
      <c r="M114" s="44">
        <v>22400000</v>
      </c>
      <c r="N114" s="44">
        <f t="shared" si="4"/>
        <v>22400000</v>
      </c>
      <c r="O114" s="45"/>
      <c r="P114" s="45"/>
      <c r="Q114" s="45"/>
      <c r="R114" s="49"/>
      <c r="S114" s="49"/>
      <c r="T114" s="46">
        <f t="shared" si="5"/>
        <v>0</v>
      </c>
      <c r="U114" s="40" t="s">
        <v>253</v>
      </c>
      <c r="V114" s="38" t="str">
        <f t="shared" si="3"/>
        <v>OK</v>
      </c>
    </row>
    <row r="115" spans="1:22" s="39" customFormat="1" ht="18" thickBot="1" thickTop="1">
      <c r="A115" s="26" t="s">
        <v>269</v>
      </c>
      <c r="B115" s="27" t="s">
        <v>235</v>
      </c>
      <c r="C115" s="28" t="s">
        <v>282</v>
      </c>
      <c r="D115" s="40" t="s">
        <v>273</v>
      </c>
      <c r="E115" s="40"/>
      <c r="F115" s="40" t="s">
        <v>69</v>
      </c>
      <c r="G115" s="41" t="s">
        <v>107</v>
      </c>
      <c r="H115" s="40"/>
      <c r="I115" s="40"/>
      <c r="J115" s="40"/>
      <c r="K115" s="42" t="s">
        <v>33</v>
      </c>
      <c r="L115" s="49"/>
      <c r="M115" s="44">
        <v>300000</v>
      </c>
      <c r="N115" s="44">
        <f t="shared" si="4"/>
        <v>300000</v>
      </c>
      <c r="O115" s="45"/>
      <c r="P115" s="45"/>
      <c r="Q115" s="45"/>
      <c r="R115" s="49"/>
      <c r="S115" s="49"/>
      <c r="T115" s="46">
        <f t="shared" si="5"/>
        <v>0</v>
      </c>
      <c r="U115" s="40" t="s">
        <v>254</v>
      </c>
      <c r="V115" s="38" t="str">
        <f t="shared" si="3"/>
        <v>OK</v>
      </c>
    </row>
    <row r="116" spans="1:22" s="39" customFormat="1" ht="34.5" thickBot="1" thickTop="1">
      <c r="A116" s="26" t="s">
        <v>269</v>
      </c>
      <c r="B116" s="27" t="s">
        <v>235</v>
      </c>
      <c r="C116" s="28" t="s">
        <v>282</v>
      </c>
      <c r="D116" s="40" t="s">
        <v>271</v>
      </c>
      <c r="E116" s="40"/>
      <c r="F116" s="40" t="s">
        <v>51</v>
      </c>
      <c r="G116" s="41" t="s">
        <v>108</v>
      </c>
      <c r="H116" s="40"/>
      <c r="I116" s="40"/>
      <c r="J116" s="40"/>
      <c r="K116" s="42" t="s">
        <v>119</v>
      </c>
      <c r="L116" s="49"/>
      <c r="M116" s="44">
        <v>8000000</v>
      </c>
      <c r="N116" s="44">
        <f t="shared" si="4"/>
        <v>8000000</v>
      </c>
      <c r="O116" s="45"/>
      <c r="P116" s="45"/>
      <c r="Q116" s="45"/>
      <c r="R116" s="49"/>
      <c r="S116" s="49"/>
      <c r="T116" s="46">
        <f t="shared" si="5"/>
        <v>0</v>
      </c>
      <c r="U116" s="40" t="s">
        <v>255</v>
      </c>
      <c r="V116" s="38" t="str">
        <f t="shared" si="3"/>
        <v>OK</v>
      </c>
    </row>
    <row r="117" spans="1:22" s="39" customFormat="1" ht="34.5" thickBot="1" thickTop="1">
      <c r="A117" s="26" t="s">
        <v>269</v>
      </c>
      <c r="B117" s="27" t="s">
        <v>235</v>
      </c>
      <c r="C117" s="28" t="s">
        <v>282</v>
      </c>
      <c r="D117" s="40" t="s">
        <v>271</v>
      </c>
      <c r="E117" s="40"/>
      <c r="F117" s="40" t="s">
        <v>56</v>
      </c>
      <c r="G117" s="41" t="s">
        <v>109</v>
      </c>
      <c r="H117" s="40"/>
      <c r="I117" s="40"/>
      <c r="J117" s="40"/>
      <c r="K117" s="42" t="s">
        <v>124</v>
      </c>
      <c r="L117" s="49"/>
      <c r="M117" s="44">
        <v>2320000</v>
      </c>
      <c r="N117" s="44">
        <f t="shared" si="4"/>
        <v>2320000</v>
      </c>
      <c r="O117" s="45"/>
      <c r="P117" s="45"/>
      <c r="Q117" s="45"/>
      <c r="R117" s="49"/>
      <c r="S117" s="49"/>
      <c r="T117" s="46">
        <f t="shared" si="5"/>
        <v>0</v>
      </c>
      <c r="U117" s="40" t="s">
        <v>255</v>
      </c>
      <c r="V117" s="38" t="str">
        <f t="shared" si="3"/>
        <v>OK</v>
      </c>
    </row>
    <row r="118" spans="1:22" s="39" customFormat="1" ht="18" thickBot="1" thickTop="1">
      <c r="A118" s="26" t="s">
        <v>269</v>
      </c>
      <c r="B118" s="27" t="s">
        <v>235</v>
      </c>
      <c r="C118" s="28" t="s">
        <v>282</v>
      </c>
      <c r="D118" s="40" t="s">
        <v>271</v>
      </c>
      <c r="E118" s="40"/>
      <c r="F118" s="40" t="s">
        <v>56</v>
      </c>
      <c r="G118" s="41" t="s">
        <v>110</v>
      </c>
      <c r="H118" s="40"/>
      <c r="I118" s="40"/>
      <c r="J118" s="40"/>
      <c r="K118" s="42" t="s">
        <v>33</v>
      </c>
      <c r="L118" s="49"/>
      <c r="M118" s="44">
        <v>4145540</v>
      </c>
      <c r="N118" s="44">
        <f t="shared" si="4"/>
        <v>4145540</v>
      </c>
      <c r="O118" s="45"/>
      <c r="P118" s="45"/>
      <c r="Q118" s="45"/>
      <c r="R118" s="49"/>
      <c r="S118" s="49"/>
      <c r="T118" s="46">
        <f t="shared" si="5"/>
        <v>0</v>
      </c>
      <c r="U118" s="40" t="s">
        <v>255</v>
      </c>
      <c r="V118" s="38" t="str">
        <f t="shared" si="3"/>
        <v>OK</v>
      </c>
    </row>
    <row r="119" spans="1:22" s="39" customFormat="1" ht="18" thickBot="1" thickTop="1">
      <c r="A119" s="26" t="s">
        <v>269</v>
      </c>
      <c r="B119" s="27" t="s">
        <v>235</v>
      </c>
      <c r="C119" s="28" t="s">
        <v>282</v>
      </c>
      <c r="D119" s="40" t="s">
        <v>270</v>
      </c>
      <c r="E119" s="40"/>
      <c r="F119" s="40" t="s">
        <v>70</v>
      </c>
      <c r="G119" s="41" t="s">
        <v>111</v>
      </c>
      <c r="H119" s="40"/>
      <c r="I119" s="40"/>
      <c r="J119" s="40"/>
      <c r="K119" s="42" t="s">
        <v>124</v>
      </c>
      <c r="L119" s="49"/>
      <c r="M119" s="44">
        <v>1250000</v>
      </c>
      <c r="N119" s="44">
        <f t="shared" si="4"/>
        <v>1250000</v>
      </c>
      <c r="O119" s="45"/>
      <c r="P119" s="45"/>
      <c r="Q119" s="45"/>
      <c r="R119" s="49"/>
      <c r="S119" s="49"/>
      <c r="T119" s="46">
        <f t="shared" si="5"/>
        <v>0</v>
      </c>
      <c r="U119" s="40" t="s">
        <v>256</v>
      </c>
      <c r="V119" s="38" t="str">
        <f t="shared" si="3"/>
        <v>OK</v>
      </c>
    </row>
    <row r="120" spans="1:22" s="39" customFormat="1" ht="51" thickBot="1" thickTop="1">
      <c r="A120" s="26" t="s">
        <v>269</v>
      </c>
      <c r="B120" s="27" t="s">
        <v>235</v>
      </c>
      <c r="C120" s="28" t="s">
        <v>282</v>
      </c>
      <c r="D120" s="40" t="s">
        <v>270</v>
      </c>
      <c r="E120" s="40"/>
      <c r="F120" s="40" t="s">
        <v>62</v>
      </c>
      <c r="G120" s="41" t="s">
        <v>112</v>
      </c>
      <c r="H120" s="40"/>
      <c r="I120" s="40"/>
      <c r="J120" s="40"/>
      <c r="K120" s="42" t="s">
        <v>121</v>
      </c>
      <c r="L120" s="49"/>
      <c r="M120" s="44">
        <v>424000</v>
      </c>
      <c r="N120" s="44">
        <f t="shared" si="4"/>
        <v>424000</v>
      </c>
      <c r="O120" s="45"/>
      <c r="P120" s="45"/>
      <c r="Q120" s="45"/>
      <c r="R120" s="49"/>
      <c r="S120" s="49"/>
      <c r="T120" s="46">
        <f t="shared" si="5"/>
        <v>0</v>
      </c>
      <c r="U120" s="40" t="s">
        <v>257</v>
      </c>
      <c r="V120" s="38" t="str">
        <f t="shared" si="3"/>
        <v>OK</v>
      </c>
    </row>
    <row r="121" spans="1:22" s="39" customFormat="1" ht="34.5" thickBot="1" thickTop="1">
      <c r="A121" s="26" t="s">
        <v>269</v>
      </c>
      <c r="B121" s="27" t="s">
        <v>235</v>
      </c>
      <c r="C121" s="28" t="s">
        <v>282</v>
      </c>
      <c r="D121" s="40" t="s">
        <v>271</v>
      </c>
      <c r="E121" s="40"/>
      <c r="F121" s="40" t="s">
        <v>56</v>
      </c>
      <c r="G121" s="41" t="s">
        <v>113</v>
      </c>
      <c r="H121" s="40"/>
      <c r="I121" s="40"/>
      <c r="J121" s="40"/>
      <c r="K121" s="42" t="s">
        <v>119</v>
      </c>
      <c r="L121" s="49"/>
      <c r="M121" s="44">
        <v>300000</v>
      </c>
      <c r="N121" s="44">
        <f t="shared" si="4"/>
        <v>300000</v>
      </c>
      <c r="O121" s="45"/>
      <c r="P121" s="45"/>
      <c r="Q121" s="45"/>
      <c r="R121" s="49"/>
      <c r="S121" s="49"/>
      <c r="T121" s="46">
        <f t="shared" si="5"/>
        <v>0</v>
      </c>
      <c r="U121" s="40" t="s">
        <v>258</v>
      </c>
      <c r="V121" s="38" t="str">
        <f t="shared" si="3"/>
        <v>OK</v>
      </c>
    </row>
    <row r="122" spans="1:22" s="39" customFormat="1" ht="34.5" thickBot="1" thickTop="1">
      <c r="A122" s="26" t="s">
        <v>269</v>
      </c>
      <c r="B122" s="27" t="s">
        <v>235</v>
      </c>
      <c r="C122" s="28" t="s">
        <v>272</v>
      </c>
      <c r="D122" s="40" t="s">
        <v>272</v>
      </c>
      <c r="E122" s="40"/>
      <c r="F122" s="41" t="s">
        <v>71</v>
      </c>
      <c r="G122" s="41" t="s">
        <v>114</v>
      </c>
      <c r="H122" s="40"/>
      <c r="I122" s="40"/>
      <c r="J122" s="40"/>
      <c r="K122" s="42" t="s">
        <v>33</v>
      </c>
      <c r="L122" s="49"/>
      <c r="M122" s="44">
        <v>60000</v>
      </c>
      <c r="N122" s="44">
        <f t="shared" si="4"/>
        <v>60000</v>
      </c>
      <c r="O122" s="45"/>
      <c r="P122" s="45"/>
      <c r="Q122" s="45"/>
      <c r="R122" s="49"/>
      <c r="S122" s="49"/>
      <c r="T122" s="46">
        <f t="shared" si="5"/>
        <v>0</v>
      </c>
      <c r="U122" s="40" t="s">
        <v>259</v>
      </c>
      <c r="V122" s="38" t="str">
        <f t="shared" si="3"/>
        <v>OK</v>
      </c>
    </row>
    <row r="123" spans="1:22" s="39" customFormat="1" ht="34.5" thickBot="1" thickTop="1">
      <c r="A123" s="26" t="s">
        <v>269</v>
      </c>
      <c r="B123" s="27" t="s">
        <v>235</v>
      </c>
      <c r="C123" s="28" t="s">
        <v>272</v>
      </c>
      <c r="D123" s="40" t="s">
        <v>272</v>
      </c>
      <c r="E123" s="40"/>
      <c r="F123" s="40" t="s">
        <v>72</v>
      </c>
      <c r="G123" s="41" t="s">
        <v>115</v>
      </c>
      <c r="H123" s="40"/>
      <c r="I123" s="40"/>
      <c r="J123" s="40"/>
      <c r="K123" s="42" t="s">
        <v>33</v>
      </c>
      <c r="L123" s="49"/>
      <c r="M123" s="44">
        <v>60000</v>
      </c>
      <c r="N123" s="44">
        <f t="shared" si="4"/>
        <v>60000</v>
      </c>
      <c r="O123" s="45"/>
      <c r="P123" s="45"/>
      <c r="Q123" s="45"/>
      <c r="R123" s="49"/>
      <c r="S123" s="49"/>
      <c r="T123" s="46">
        <f t="shared" si="5"/>
        <v>0</v>
      </c>
      <c r="U123" s="40" t="s">
        <v>259</v>
      </c>
      <c r="V123" s="38" t="str">
        <f t="shared" si="3"/>
        <v>OK</v>
      </c>
    </row>
    <row r="124" spans="1:22" s="39" customFormat="1" ht="34.5" thickBot="1" thickTop="1">
      <c r="A124" s="26" t="s">
        <v>269</v>
      </c>
      <c r="B124" s="27" t="s">
        <v>235</v>
      </c>
      <c r="C124" s="28" t="s">
        <v>272</v>
      </c>
      <c r="D124" s="40" t="s">
        <v>272</v>
      </c>
      <c r="E124" s="40"/>
      <c r="F124" s="40" t="s">
        <v>73</v>
      </c>
      <c r="G124" s="41" t="s">
        <v>116</v>
      </c>
      <c r="H124" s="40"/>
      <c r="I124" s="40"/>
      <c r="J124" s="40"/>
      <c r="K124" s="42" t="s">
        <v>125</v>
      </c>
      <c r="L124" s="49"/>
      <c r="M124" s="44">
        <f>16000</f>
        <v>16000</v>
      </c>
      <c r="N124" s="44">
        <f t="shared" si="4"/>
        <v>16000</v>
      </c>
      <c r="O124" s="45"/>
      <c r="P124" s="45"/>
      <c r="Q124" s="45"/>
      <c r="R124" s="49"/>
      <c r="S124" s="49"/>
      <c r="T124" s="46">
        <f t="shared" si="5"/>
        <v>0</v>
      </c>
      <c r="U124" s="40" t="s">
        <v>260</v>
      </c>
      <c r="V124" s="38" t="str">
        <f t="shared" si="3"/>
        <v>OK</v>
      </c>
    </row>
    <row r="125" spans="1:22" s="39" customFormat="1" ht="34.5" thickBot="1" thickTop="1">
      <c r="A125" s="26" t="s">
        <v>269</v>
      </c>
      <c r="B125" s="27" t="s">
        <v>235</v>
      </c>
      <c r="C125" s="28" t="s">
        <v>282</v>
      </c>
      <c r="D125" s="40" t="s">
        <v>273</v>
      </c>
      <c r="E125" s="40"/>
      <c r="F125" s="40" t="s">
        <v>74</v>
      </c>
      <c r="G125" s="41" t="s">
        <v>117</v>
      </c>
      <c r="H125" s="40"/>
      <c r="I125" s="40"/>
      <c r="J125" s="40"/>
      <c r="K125" s="42" t="s">
        <v>34</v>
      </c>
      <c r="L125" s="49"/>
      <c r="M125" s="44">
        <f>129*20000</f>
        <v>2580000</v>
      </c>
      <c r="N125" s="44">
        <f t="shared" si="4"/>
        <v>2580000</v>
      </c>
      <c r="O125" s="45"/>
      <c r="P125" s="45"/>
      <c r="Q125" s="45"/>
      <c r="R125" s="49"/>
      <c r="S125" s="49"/>
      <c r="T125" s="46">
        <f t="shared" si="5"/>
        <v>0</v>
      </c>
      <c r="U125" s="40" t="s">
        <v>261</v>
      </c>
      <c r="V125" s="38" t="str">
        <f t="shared" si="3"/>
        <v>OK</v>
      </c>
    </row>
    <row r="126" spans="1:22" s="39" customFormat="1" ht="18" thickBot="1" thickTop="1">
      <c r="A126" s="26" t="s">
        <v>269</v>
      </c>
      <c r="B126" s="27" t="s">
        <v>235</v>
      </c>
      <c r="C126" s="28" t="s">
        <v>282</v>
      </c>
      <c r="D126" s="40" t="s">
        <v>274</v>
      </c>
      <c r="E126" s="40"/>
      <c r="F126" s="40" t="s">
        <v>75</v>
      </c>
      <c r="G126" s="41" t="s">
        <v>118</v>
      </c>
      <c r="H126" s="40"/>
      <c r="I126" s="40"/>
      <c r="J126" s="40"/>
      <c r="K126" s="42" t="s">
        <v>36</v>
      </c>
      <c r="L126" s="49"/>
      <c r="M126" s="44">
        <v>600000</v>
      </c>
      <c r="N126" s="44">
        <f t="shared" si="4"/>
        <v>600000</v>
      </c>
      <c r="O126" s="45"/>
      <c r="P126" s="45"/>
      <c r="Q126" s="45"/>
      <c r="R126" s="49"/>
      <c r="S126" s="49"/>
      <c r="T126" s="46">
        <f t="shared" si="5"/>
        <v>0</v>
      </c>
      <c r="U126" s="40" t="s">
        <v>261</v>
      </c>
      <c r="V126" s="38" t="str">
        <f t="shared" si="3"/>
        <v>OK</v>
      </c>
    </row>
    <row r="127" spans="1:22" s="39" customFormat="1" ht="34.5" thickBot="1" thickTop="1">
      <c r="A127" s="26" t="s">
        <v>269</v>
      </c>
      <c r="B127" s="27" t="s">
        <v>235</v>
      </c>
      <c r="C127" s="28" t="s">
        <v>272</v>
      </c>
      <c r="D127" s="40" t="s">
        <v>272</v>
      </c>
      <c r="E127" s="40"/>
      <c r="F127" s="53" t="s">
        <v>264</v>
      </c>
      <c r="G127" s="54" t="s">
        <v>262</v>
      </c>
      <c r="H127" s="40"/>
      <c r="I127" s="40"/>
      <c r="J127" s="40"/>
      <c r="K127" s="55" t="s">
        <v>121</v>
      </c>
      <c r="L127" s="49"/>
      <c r="M127" s="56">
        <f>11000*163</f>
        <v>1793000</v>
      </c>
      <c r="N127" s="44">
        <f t="shared" si="4"/>
        <v>1793000</v>
      </c>
      <c r="O127" s="45"/>
      <c r="P127" s="45"/>
      <c r="Q127" s="45"/>
      <c r="R127" s="49"/>
      <c r="S127" s="49"/>
      <c r="T127" s="46">
        <f t="shared" si="5"/>
        <v>0</v>
      </c>
      <c r="U127" s="40" t="s">
        <v>267</v>
      </c>
      <c r="V127" s="38" t="str">
        <f t="shared" si="3"/>
        <v>OK</v>
      </c>
    </row>
    <row r="128" spans="1:22" s="39" customFormat="1" ht="18" thickBot="1" thickTop="1">
      <c r="A128" s="26" t="s">
        <v>269</v>
      </c>
      <c r="B128" s="27" t="s">
        <v>235</v>
      </c>
      <c r="C128" s="28" t="s">
        <v>272</v>
      </c>
      <c r="D128" s="40" t="s">
        <v>272</v>
      </c>
      <c r="E128" s="40"/>
      <c r="F128" s="53" t="s">
        <v>265</v>
      </c>
      <c r="G128" s="57" t="s">
        <v>292</v>
      </c>
      <c r="H128" s="40"/>
      <c r="I128" s="40"/>
      <c r="J128" s="40"/>
      <c r="K128" s="55" t="s">
        <v>120</v>
      </c>
      <c r="L128" s="49"/>
      <c r="M128" s="56">
        <v>490000</v>
      </c>
      <c r="N128" s="44">
        <f t="shared" si="4"/>
        <v>490000</v>
      </c>
      <c r="O128" s="45"/>
      <c r="P128" s="45"/>
      <c r="Q128" s="45"/>
      <c r="R128" s="49"/>
      <c r="S128" s="49"/>
      <c r="T128" s="46">
        <f t="shared" si="5"/>
        <v>0</v>
      </c>
      <c r="U128" s="40" t="s">
        <v>267</v>
      </c>
      <c r="V128" s="38" t="str">
        <f t="shared" si="3"/>
        <v>OK</v>
      </c>
    </row>
    <row r="129" spans="1:22" s="39" customFormat="1" ht="18" thickBot="1" thickTop="1">
      <c r="A129" s="26" t="s">
        <v>269</v>
      </c>
      <c r="B129" s="27" t="s">
        <v>235</v>
      </c>
      <c r="C129" s="28" t="s">
        <v>272</v>
      </c>
      <c r="D129" s="40" t="s">
        <v>272</v>
      </c>
      <c r="E129" s="40"/>
      <c r="F129" s="53" t="s">
        <v>266</v>
      </c>
      <c r="G129" s="57" t="s">
        <v>263</v>
      </c>
      <c r="H129" s="40"/>
      <c r="I129" s="40"/>
      <c r="J129" s="40"/>
      <c r="K129" s="55" t="s">
        <v>36</v>
      </c>
      <c r="L129" s="49"/>
      <c r="M129" s="56">
        <f>129*10000</f>
        <v>1290000</v>
      </c>
      <c r="N129" s="44">
        <f t="shared" si="4"/>
        <v>1290000</v>
      </c>
      <c r="O129" s="45"/>
      <c r="P129" s="45"/>
      <c r="Q129" s="45"/>
      <c r="R129" s="49"/>
      <c r="S129" s="49"/>
      <c r="T129" s="46">
        <f t="shared" si="5"/>
        <v>0</v>
      </c>
      <c r="U129" s="40" t="s">
        <v>267</v>
      </c>
      <c r="V129" s="38" t="str">
        <f t="shared" si="3"/>
        <v>OK</v>
      </c>
    </row>
    <row r="130" spans="1:22" s="39" customFormat="1" ht="51" thickBot="1" thickTop="1">
      <c r="A130" s="26" t="s">
        <v>269</v>
      </c>
      <c r="B130" s="27" t="s">
        <v>268</v>
      </c>
      <c r="C130" s="28" t="s">
        <v>282</v>
      </c>
      <c r="D130" s="40" t="s">
        <v>271</v>
      </c>
      <c r="E130" s="40"/>
      <c r="F130" s="40" t="s">
        <v>51</v>
      </c>
      <c r="G130" s="41" t="s">
        <v>128</v>
      </c>
      <c r="H130" s="40"/>
      <c r="I130" s="40"/>
      <c r="J130" s="40"/>
      <c r="K130" s="42" t="s">
        <v>120</v>
      </c>
      <c r="L130" s="49"/>
      <c r="M130" s="44">
        <f>1.5*1000000</f>
        <v>1500000</v>
      </c>
      <c r="N130" s="44">
        <f t="shared" si="4"/>
        <v>1500000</v>
      </c>
      <c r="O130" s="45"/>
      <c r="P130" s="45"/>
      <c r="Q130" s="45"/>
      <c r="R130" s="49"/>
      <c r="S130" s="49"/>
      <c r="T130" s="46">
        <f t="shared" si="5"/>
        <v>0</v>
      </c>
      <c r="U130" s="40" t="s">
        <v>127</v>
      </c>
      <c r="V130" s="38" t="str">
        <f t="shared" si="3"/>
        <v>OK</v>
      </c>
    </row>
    <row r="131"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2015-02-25T03:57:23Z</cp:lastPrinted>
  <dcterms:created xsi:type="dcterms:W3CDTF">2007-12-06T07:01:58Z</dcterms:created>
  <dcterms:modified xsi:type="dcterms:W3CDTF">2015-03-03T08:05:08Z</dcterms:modified>
  <cp:category/>
  <cp:version/>
  <cp:contentType/>
  <cp:contentStatus/>
</cp:coreProperties>
</file>